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11" windowWidth="15480" windowHeight="11640" activeTab="5"/>
  </bookViews>
  <sheets>
    <sheet name="регистрация" sheetId="1" r:id="rId1"/>
    <sheet name="Конкурсы" sheetId="2" r:id="rId2"/>
    <sheet name="Итоговый А " sheetId="3" r:id="rId3"/>
    <sheet name="Сводный  ТГТ " sheetId="4" r:id="rId4"/>
    <sheet name="экстрем ночь" sheetId="5" r:id="rId5"/>
    <sheet name="1ЭТАП ИТОГ" sheetId="6" r:id="rId6"/>
  </sheets>
  <definedNames>
    <definedName name="команда1" localSheetId="0">'регистрация'!$B$8</definedName>
    <definedName name="команда1" localSheetId="4">'экстрем ночь'!$B$8</definedName>
    <definedName name="команда1">#REF!</definedName>
    <definedName name="_xlnm.Print_Area" localSheetId="5">'1ЭТАП ИТОГ'!$A$1:$Q$20</definedName>
    <definedName name="_xlnm.Print_Area" localSheetId="2">'Итоговый А '!$A$4:$V$16</definedName>
    <definedName name="_xlnm.Print_Area" localSheetId="1">'Конкурсы'!$A$1:$L$12</definedName>
    <definedName name="_xlnm.Print_Area" localSheetId="0">'регистрация'!$A$1:$K$16</definedName>
    <definedName name="_xlnm.Print_Area" localSheetId="3">'Сводный  ТГТ '!$A$2:$Y$18</definedName>
  </definedNames>
  <calcPr fullCalcOnLoad="1"/>
</workbook>
</file>

<file path=xl/sharedStrings.xml><?xml version="1.0" encoding="utf-8"?>
<sst xmlns="http://schemas.openxmlformats.org/spreadsheetml/2006/main" count="157" uniqueCount="100">
  <si>
    <t>№</t>
  </si>
  <si>
    <t>Команды</t>
  </si>
  <si>
    <t>Округ</t>
  </si>
  <si>
    <t>Руководитель</t>
  </si>
  <si>
    <t>Результат</t>
  </si>
  <si>
    <t>Н.В. Александров</t>
  </si>
  <si>
    <t>СКАЛОЛАЗАНИЕ</t>
  </si>
  <si>
    <t>УЗЛЫ</t>
  </si>
  <si>
    <t>СУММА БАЛЛОВ</t>
  </si>
  <si>
    <t>ЗАЧЁТНЫЕ БАЛЛЫ</t>
  </si>
  <si>
    <t>МЕСТО</t>
  </si>
  <si>
    <t>Переправа по бревну</t>
  </si>
  <si>
    <t>ЗАЩИТА МАРШРУТА</t>
  </si>
  <si>
    <t>ЗАЧЁТНЫЕ БАЛЛЫ (ЗИМНИЙ ТУР)</t>
  </si>
  <si>
    <t>КОНКУРСНАЯ ПРОГРАММА</t>
  </si>
  <si>
    <t>Н.В. Парамонова</t>
  </si>
  <si>
    <t>Главный судья:</t>
  </si>
  <si>
    <t>Главный секретарь:</t>
  </si>
  <si>
    <t>класс А</t>
  </si>
  <si>
    <t>Команда</t>
  </si>
  <si>
    <t>Учреждение</t>
  </si>
  <si>
    <t xml:space="preserve">Главный судья:                    </t>
  </si>
  <si>
    <t xml:space="preserve">Александров Н.В. </t>
  </si>
  <si>
    <t xml:space="preserve">Главный секретарь:                </t>
  </si>
  <si>
    <t>Парамонова Н.В.</t>
  </si>
  <si>
    <t xml:space="preserve">Учреждение </t>
  </si>
  <si>
    <t>ИТОГО</t>
  </si>
  <si>
    <t>Подъем контрольного груза</t>
  </si>
  <si>
    <t xml:space="preserve">ТУРИСТСКИЕ НАВЫКИ и БЫТ </t>
  </si>
  <si>
    <t>Предварительный сводный  протокол соревнований</t>
  </si>
  <si>
    <t>ОКАЗАНИЕ ДОВРАЧЕБНОЙ ПОМОЩИ</t>
  </si>
  <si>
    <t>КОНКУРСНАЯ ПРОГРАММА (зач.баллы)</t>
  </si>
  <si>
    <t>КОНКУРСНАЯ ПРОГРАММА (очки)</t>
  </si>
  <si>
    <t xml:space="preserve">Обход 1 </t>
  </si>
  <si>
    <t>Обход 2</t>
  </si>
  <si>
    <t>Обход 3</t>
  </si>
  <si>
    <t>Протокол регистрации</t>
  </si>
  <si>
    <t>Количественный состав</t>
  </si>
  <si>
    <t>Приказ</t>
  </si>
  <si>
    <t>Мед.допуск</t>
  </si>
  <si>
    <t>С инструкцией по технике безопасности  ознакомлен:</t>
  </si>
  <si>
    <t>Всего</t>
  </si>
  <si>
    <t>Взрослых</t>
  </si>
  <si>
    <t>Участников</t>
  </si>
  <si>
    <t>Соревнования "Приз Победы" по виду горный туризм</t>
  </si>
  <si>
    <t>ТГТ</t>
  </si>
  <si>
    <t xml:space="preserve">ЭКСТРЕМАЛЬНАЯ НОЧЕВКА </t>
  </si>
  <si>
    <t xml:space="preserve">СВОДНЫЙ ПРОТОКОЛ ТГТ </t>
  </si>
  <si>
    <t>Экстремальная ночевка</t>
  </si>
  <si>
    <t xml:space="preserve">макс сумма </t>
  </si>
  <si>
    <t>1/макс</t>
  </si>
  <si>
    <t>*100</t>
  </si>
  <si>
    <t>Кипячение воды</t>
  </si>
  <si>
    <t>Изготовление носилок</t>
  </si>
  <si>
    <t>Тактическая задача</t>
  </si>
  <si>
    <t>Эвакуация</t>
  </si>
  <si>
    <t>Штраф</t>
  </si>
  <si>
    <t>Чистякова М.В.</t>
  </si>
  <si>
    <t>Муми-Тролль</t>
  </si>
  <si>
    <t>Шашкин В.В.</t>
  </si>
  <si>
    <t xml:space="preserve">КОНКУРСЫ </t>
  </si>
  <si>
    <t>Кроссворд</t>
  </si>
  <si>
    <t>Задачи</t>
  </si>
  <si>
    <t>Рельеф</t>
  </si>
  <si>
    <t>Рассказ</t>
  </si>
  <si>
    <t>Итог</t>
  </si>
  <si>
    <t>Преодоление бергшрунда (спуск)</t>
  </si>
  <si>
    <t>ИТОГОВЫЙ ПРОТОКОЛ ПЕРВОГО ЭТАПА СОРЕВНОВАНИЙ - КЛАСС А</t>
  </si>
  <si>
    <t>ЗАЧЁТНЫЕ БАЛЛЫ- Приз Победы</t>
  </si>
  <si>
    <t>Преодоление бергшрунда (подъем)</t>
  </si>
  <si>
    <t>Подъем по крутонаклонным перилам</t>
  </si>
  <si>
    <t>Самовылаз из трещины</t>
  </si>
  <si>
    <t>Подъем пострадавшего на сопровождающем</t>
  </si>
  <si>
    <t>Подъем легкопострадавшего силами связок двоек и троек</t>
  </si>
  <si>
    <t>Навесная переправа с самонаведением</t>
  </si>
  <si>
    <t>Транспортировка пострадавшего</t>
  </si>
  <si>
    <t>Спуск пострадавшего на сопровождающем</t>
  </si>
  <si>
    <t>ТГТ-1</t>
  </si>
  <si>
    <t>64-е городское первенство по туризму среди учащихся образовательныхучреждений г. Москвы
Соревнования "Приз Победы" по виду горный туризм</t>
  </si>
  <si>
    <t>64-е городское первенство по туризму среди учащихся образовательныхучреждений г. Москвы</t>
  </si>
  <si>
    <t>Траверс</t>
  </si>
  <si>
    <t>Транспортировка пострадавшего (носилки)</t>
  </si>
  <si>
    <t>ТГТ - 1</t>
  </si>
  <si>
    <t>ГУ-4</t>
  </si>
  <si>
    <t>СЗ</t>
  </si>
  <si>
    <t xml:space="preserve">ДТДиМ </t>
  </si>
  <si>
    <t>ЦВР "Синяя птица"</t>
  </si>
  <si>
    <t>ГУ-3</t>
  </si>
  <si>
    <t>Родина О.В.</t>
  </si>
  <si>
    <t>Эверест</t>
  </si>
  <si>
    <t>ДТДМ "Хорошево"</t>
  </si>
  <si>
    <t>Скворцов М.Б.</t>
  </si>
  <si>
    <t xml:space="preserve">Смена </t>
  </si>
  <si>
    <t xml:space="preserve">Ю </t>
  </si>
  <si>
    <t>ДДЮТЭ</t>
  </si>
  <si>
    <t>Устинов С.В.</t>
  </si>
  <si>
    <t>Общий результат</t>
  </si>
  <si>
    <t>ТГТ (1+2)</t>
  </si>
  <si>
    <t>Движение по П-образным перилам + СЮРПРИЗ</t>
  </si>
  <si>
    <t>Бонус за "Сюрприз"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</si>
</sst>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justify" textRotation="90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textRotation="90"/>
    </xf>
    <xf numFmtId="0" fontId="7" fillId="0" borderId="0" xfId="0" applyFont="1" applyBorder="1" applyAlignment="1">
      <alignment horizontal="center" vertical="justify" textRotation="90" wrapText="1"/>
    </xf>
    <xf numFmtId="0" fontId="7" fillId="0" borderId="10" xfId="0" applyFont="1" applyBorder="1" applyAlignment="1">
      <alignment horizontal="center" textRotation="90" wrapText="1"/>
    </xf>
    <xf numFmtId="49" fontId="8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49" fontId="8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justify" textRotation="90" wrapText="1"/>
    </xf>
    <xf numFmtId="0" fontId="0" fillId="0" borderId="11" xfId="0" applyNumberFormat="1" applyBorder="1" applyAlignment="1">
      <alignment/>
    </xf>
    <xf numFmtId="0" fontId="7" fillId="0" borderId="12" xfId="0" applyFont="1" applyBorder="1" applyAlignment="1">
      <alignment horizontal="center" vertical="justify" textRotation="90" wrapText="1"/>
    </xf>
    <xf numFmtId="0" fontId="7" fillId="0" borderId="13" xfId="0" applyFont="1" applyBorder="1" applyAlignment="1">
      <alignment horizontal="center" vertical="justify" textRotation="90" wrapText="1"/>
    </xf>
    <xf numFmtId="0" fontId="7" fillId="0" borderId="14" xfId="0" applyFont="1" applyBorder="1" applyAlignment="1">
      <alignment horizontal="center" vertical="justify" textRotation="90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NumberFormat="1" applyFont="1" applyBorder="1" applyAlignment="1">
      <alignment/>
    </xf>
    <xf numFmtId="2" fontId="3" fillId="0" borderId="0" xfId="0" applyNumberFormat="1" applyFont="1" applyAlignment="1">
      <alignment horizontal="centerContinuous" vertical="center" wrapText="1"/>
    </xf>
    <xf numFmtId="2" fontId="4" fillId="0" borderId="0" xfId="0" applyNumberFormat="1" applyFont="1" applyAlignment="1">
      <alignment horizontal="centerContinuous" vertical="center" wrapText="1"/>
    </xf>
    <xf numFmtId="2" fontId="7" fillId="0" borderId="10" xfId="0" applyNumberFormat="1" applyFont="1" applyBorder="1" applyAlignment="1">
      <alignment horizontal="center" vertical="justify" textRotation="90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Continuous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textRotation="90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0" xfId="0" applyNumberFormat="1" applyFon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Continuous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justify" textRotation="90" wrapText="1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justify" textRotation="90" wrapText="1"/>
    </xf>
    <xf numFmtId="0" fontId="0" fillId="0" borderId="18" xfId="0" applyBorder="1" applyAlignment="1">
      <alignment/>
    </xf>
    <xf numFmtId="0" fontId="7" fillId="2" borderId="19" xfId="0" applyFont="1" applyFill="1" applyBorder="1" applyAlignment="1">
      <alignment horizontal="center" vertical="justify" textRotation="90" wrapText="1"/>
    </xf>
    <xf numFmtId="0" fontId="0" fillId="2" borderId="20" xfId="0" applyNumberFormat="1" applyFill="1" applyBorder="1" applyAlignment="1">
      <alignment/>
    </xf>
    <xf numFmtId="0" fontId="7" fillId="4" borderId="19" xfId="0" applyFont="1" applyFill="1" applyBorder="1" applyAlignment="1">
      <alignment horizontal="center" vertical="justify" textRotation="90" wrapText="1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7.875" style="0" bestFit="1" customWidth="1"/>
    <col min="4" max="4" width="19.75390625" style="0" bestFit="1" customWidth="1"/>
    <col min="5" max="5" width="21.875" style="0" customWidth="1"/>
    <col min="6" max="6" width="7.125" style="0" customWidth="1"/>
    <col min="7" max="7" width="7.75390625" style="0" customWidth="1"/>
    <col min="8" max="8" width="7.125" style="0" customWidth="1"/>
    <col min="9" max="10" width="10.00390625" style="0" customWidth="1"/>
    <col min="11" max="11" width="17.25390625" style="0" customWidth="1"/>
    <col min="12" max="12" width="0.6171875" style="0" hidden="1" customWidth="1"/>
    <col min="13" max="13" width="5.25390625" style="0" customWidth="1"/>
  </cols>
  <sheetData>
    <row r="1" spans="1:10" s="3" customFormat="1" ht="42" customHeight="1">
      <c r="A1" s="7" t="s">
        <v>78</v>
      </c>
      <c r="B1" s="8"/>
      <c r="C1" s="8"/>
      <c r="D1" s="8"/>
      <c r="E1" s="8"/>
      <c r="F1" s="8"/>
      <c r="G1" s="8"/>
      <c r="H1" s="8"/>
      <c r="I1" s="8"/>
      <c r="J1" s="8"/>
    </row>
    <row r="3" ht="18">
      <c r="K3" s="5" t="s">
        <v>18</v>
      </c>
    </row>
    <row r="4" spans="1:11" s="9" customFormat="1" ht="23.25">
      <c r="A4" s="64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21" customHeight="1"/>
    <row r="6" spans="1:11" s="10" customFormat="1" ht="63" customHeight="1">
      <c r="A6" s="62" t="s">
        <v>0</v>
      </c>
      <c r="B6" s="62" t="s">
        <v>19</v>
      </c>
      <c r="C6" s="62" t="s">
        <v>2</v>
      </c>
      <c r="D6" s="62" t="s">
        <v>20</v>
      </c>
      <c r="E6" s="62" t="s">
        <v>3</v>
      </c>
      <c r="F6" s="65" t="s">
        <v>37</v>
      </c>
      <c r="G6" s="66"/>
      <c r="H6" s="67"/>
      <c r="I6" s="68" t="s">
        <v>38</v>
      </c>
      <c r="J6" s="68" t="s">
        <v>39</v>
      </c>
      <c r="K6" s="70" t="s">
        <v>40</v>
      </c>
    </row>
    <row r="7" spans="1:11" s="10" customFormat="1" ht="78.75" customHeight="1">
      <c r="A7" s="63"/>
      <c r="B7" s="63"/>
      <c r="C7" s="63"/>
      <c r="D7" s="63"/>
      <c r="E7" s="63"/>
      <c r="F7" s="25" t="s">
        <v>41</v>
      </c>
      <c r="G7" s="25" t="s">
        <v>42</v>
      </c>
      <c r="H7" s="25" t="s">
        <v>43</v>
      </c>
      <c r="I7" s="69"/>
      <c r="J7" s="69"/>
      <c r="K7" s="71"/>
    </row>
    <row r="8" spans="1:11" ht="18" customHeight="1">
      <c r="A8" s="11">
        <v>301</v>
      </c>
      <c r="B8" s="1" t="s">
        <v>83</v>
      </c>
      <c r="C8" s="1" t="s">
        <v>84</v>
      </c>
      <c r="D8" s="1" t="s">
        <v>85</v>
      </c>
      <c r="E8" s="1" t="s">
        <v>59</v>
      </c>
      <c r="F8" s="1">
        <v>8</v>
      </c>
      <c r="G8" s="1">
        <v>2</v>
      </c>
      <c r="H8" s="1">
        <v>6</v>
      </c>
      <c r="I8" s="1"/>
      <c r="J8" s="1"/>
      <c r="K8" s="1"/>
    </row>
    <row r="9" spans="1:11" ht="18" customHeight="1">
      <c r="A9" s="11">
        <v>302</v>
      </c>
      <c r="B9" s="39" t="s">
        <v>58</v>
      </c>
      <c r="C9" t="s">
        <v>84</v>
      </c>
      <c r="D9" s="1" t="s">
        <v>86</v>
      </c>
      <c r="E9" s="1" t="s">
        <v>57</v>
      </c>
      <c r="F9" s="1">
        <v>10</v>
      </c>
      <c r="G9" s="1">
        <v>2</v>
      </c>
      <c r="H9" s="1">
        <v>8</v>
      </c>
      <c r="I9" s="1"/>
      <c r="J9" s="1"/>
      <c r="K9" s="1"/>
    </row>
    <row r="10" spans="1:11" ht="18" customHeight="1">
      <c r="A10" s="11">
        <v>303</v>
      </c>
      <c r="B10" s="1" t="s">
        <v>87</v>
      </c>
      <c r="C10" s="1" t="s">
        <v>84</v>
      </c>
      <c r="D10" s="1" t="s">
        <v>85</v>
      </c>
      <c r="E10" s="1" t="s">
        <v>88</v>
      </c>
      <c r="F10" s="1">
        <v>10</v>
      </c>
      <c r="G10" s="1">
        <v>2</v>
      </c>
      <c r="H10" s="1">
        <v>8</v>
      </c>
      <c r="I10" s="1"/>
      <c r="J10" s="1"/>
      <c r="K10" s="1"/>
    </row>
    <row r="11" spans="1:11" ht="18" customHeight="1">
      <c r="A11" s="11">
        <v>304</v>
      </c>
      <c r="B11" s="40" t="s">
        <v>89</v>
      </c>
      <c r="C11" s="1" t="s">
        <v>84</v>
      </c>
      <c r="D11" s="1" t="s">
        <v>90</v>
      </c>
      <c r="E11" s="1" t="s">
        <v>91</v>
      </c>
      <c r="F11" s="1">
        <v>11</v>
      </c>
      <c r="G11" s="1">
        <v>2</v>
      </c>
      <c r="H11" s="1">
        <v>9</v>
      </c>
      <c r="I11" s="1"/>
      <c r="J11" s="1"/>
      <c r="K11" s="1"/>
    </row>
    <row r="12" spans="1:11" ht="18" customHeight="1">
      <c r="A12" s="11">
        <v>305</v>
      </c>
      <c r="B12" s="1" t="s">
        <v>92</v>
      </c>
      <c r="C12" s="1" t="s">
        <v>93</v>
      </c>
      <c r="D12" s="1" t="s">
        <v>94</v>
      </c>
      <c r="E12" s="1" t="s">
        <v>95</v>
      </c>
      <c r="F12" s="1">
        <v>11</v>
      </c>
      <c r="G12" s="1">
        <v>2</v>
      </c>
      <c r="H12" s="1">
        <v>9</v>
      </c>
      <c r="I12" s="1"/>
      <c r="J12" s="1"/>
      <c r="K12" s="1"/>
    </row>
    <row r="14" spans="1:7" s="3" customFormat="1" ht="15">
      <c r="A14" s="3" t="s">
        <v>21</v>
      </c>
      <c r="E14" s="12" t="s">
        <v>22</v>
      </c>
      <c r="F14" s="12"/>
      <c r="G14" s="12"/>
    </row>
    <row r="15" spans="5:7" ht="12.75">
      <c r="E15" s="13"/>
      <c r="F15" s="13"/>
      <c r="G15" s="13"/>
    </row>
    <row r="16" spans="1:7" s="3" customFormat="1" ht="15">
      <c r="A16" s="3" t="s">
        <v>23</v>
      </c>
      <c r="E16" s="12" t="s">
        <v>24</v>
      </c>
      <c r="F16" s="12"/>
      <c r="G16" s="12"/>
    </row>
  </sheetData>
  <sheetProtection/>
  <mergeCells count="10">
    <mergeCell ref="D6:D7"/>
    <mergeCell ref="E6:E7"/>
    <mergeCell ref="A4:K4"/>
    <mergeCell ref="F6:H6"/>
    <mergeCell ref="I6:I7"/>
    <mergeCell ref="J6:J7"/>
    <mergeCell ref="K6:K7"/>
    <mergeCell ref="A6:A7"/>
    <mergeCell ref="B6:B7"/>
    <mergeCell ref="C6:C7"/>
  </mergeCells>
  <printOptions/>
  <pageMargins left="1.1811023622047245" right="0" top="0.3937007874015748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16.875" style="0" bestFit="1" customWidth="1"/>
    <col min="3" max="3" width="0" style="0" hidden="1" customWidth="1"/>
    <col min="4" max="4" width="18.25390625" style="0" hidden="1" customWidth="1"/>
    <col min="5" max="5" width="18.00390625" style="0" bestFit="1" customWidth="1"/>
    <col min="6" max="6" width="10.875" style="0" customWidth="1"/>
    <col min="8" max="8" width="10.00390625" style="0" customWidth="1"/>
  </cols>
  <sheetData>
    <row r="1" spans="1:11" ht="38.25">
      <c r="A1" s="7" t="s">
        <v>78</v>
      </c>
      <c r="B1" s="8"/>
      <c r="C1" s="8"/>
      <c r="D1" s="8"/>
      <c r="E1" s="8"/>
      <c r="F1" s="8"/>
      <c r="G1" s="8"/>
      <c r="H1" s="8"/>
      <c r="I1" s="8"/>
      <c r="J1" s="8"/>
      <c r="K1" s="3"/>
    </row>
    <row r="3" ht="18">
      <c r="I3" s="5" t="s">
        <v>18</v>
      </c>
    </row>
    <row r="4" spans="1:11" ht="23.25">
      <c r="A4" s="64" t="s">
        <v>60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6" spans="1:11" ht="15.75" customHeight="1">
      <c r="A6" s="62" t="s">
        <v>0</v>
      </c>
      <c r="B6" s="62" t="s">
        <v>19</v>
      </c>
      <c r="C6" s="62" t="s">
        <v>2</v>
      </c>
      <c r="D6" s="62" t="s">
        <v>20</v>
      </c>
      <c r="E6" s="62" t="s">
        <v>3</v>
      </c>
      <c r="F6" s="72" t="s">
        <v>61</v>
      </c>
      <c r="G6" s="72" t="s">
        <v>62</v>
      </c>
      <c r="H6" s="72" t="s">
        <v>63</v>
      </c>
      <c r="I6" s="72" t="s">
        <v>64</v>
      </c>
      <c r="J6" s="72" t="s">
        <v>65</v>
      </c>
      <c r="K6" s="70"/>
    </row>
    <row r="7" spans="1:11" ht="12.75" customHeight="1">
      <c r="A7" s="63"/>
      <c r="B7" s="63"/>
      <c r="C7" s="63"/>
      <c r="D7" s="63"/>
      <c r="E7" s="63"/>
      <c r="F7" s="72"/>
      <c r="G7" s="72"/>
      <c r="H7" s="72"/>
      <c r="I7" s="72"/>
      <c r="J7" s="72"/>
      <c r="K7" s="71"/>
    </row>
    <row r="8" spans="1:11" ht="12.75">
      <c r="A8" s="33">
        <f>регистрация!A8</f>
        <v>301</v>
      </c>
      <c r="B8" s="33" t="str">
        <f>регистрация!B8</f>
        <v>ГУ-4</v>
      </c>
      <c r="C8" s="33" t="str">
        <f>регистрация!C8</f>
        <v>СЗ</v>
      </c>
      <c r="D8" s="33" t="str">
        <f>регистрация!D8</f>
        <v>ДТДиМ </v>
      </c>
      <c r="E8" s="33" t="str">
        <f>регистрация!E8</f>
        <v>Шашкин В.В.</v>
      </c>
      <c r="F8" s="1">
        <v>10.5</v>
      </c>
      <c r="G8" s="1">
        <v>9</v>
      </c>
      <c r="H8" s="1">
        <v>12</v>
      </c>
      <c r="I8" s="1">
        <v>6</v>
      </c>
      <c r="J8" s="1">
        <f>SUM(F8,G8,H8,I8)</f>
        <v>37.5</v>
      </c>
      <c r="K8" s="1"/>
    </row>
    <row r="9" spans="1:11" ht="12.75">
      <c r="A9" s="33">
        <f>регистрация!A9</f>
        <v>302</v>
      </c>
      <c r="B9" s="33" t="str">
        <f>регистрация!B9</f>
        <v>Муми-Тролль</v>
      </c>
      <c r="C9" s="33" t="str">
        <f>регистрация!C9</f>
        <v>СЗ</v>
      </c>
      <c r="D9" s="33" t="str">
        <f>регистрация!D9</f>
        <v>ЦВР "Синяя птица"</v>
      </c>
      <c r="E9" s="33" t="str">
        <f>регистрация!E9</f>
        <v>Чистякова М.В.</v>
      </c>
      <c r="F9" s="1">
        <v>10.5</v>
      </c>
      <c r="G9" s="1">
        <v>8</v>
      </c>
      <c r="H9" s="1">
        <v>11</v>
      </c>
      <c r="I9" s="1">
        <v>5</v>
      </c>
      <c r="J9" s="1">
        <f>SUM(F9,G9,H9,I9)</f>
        <v>34.5</v>
      </c>
      <c r="K9" s="1"/>
    </row>
    <row r="10" spans="1:11" ht="12.75">
      <c r="A10" s="33">
        <f>регистрация!A10</f>
        <v>303</v>
      </c>
      <c r="B10" s="33" t="str">
        <f>регистрация!B10</f>
        <v>ГУ-3</v>
      </c>
      <c r="C10" s="33" t="str">
        <f>регистрация!C10</f>
        <v>СЗ</v>
      </c>
      <c r="D10" s="33" t="str">
        <f>регистрация!D10</f>
        <v>ДТДиМ </v>
      </c>
      <c r="E10" s="33" t="str">
        <f>регистрация!E10</f>
        <v>Родина О.В.</v>
      </c>
      <c r="F10" s="1">
        <v>11</v>
      </c>
      <c r="G10" s="1">
        <v>14</v>
      </c>
      <c r="H10" s="1">
        <v>15</v>
      </c>
      <c r="I10" s="1">
        <v>6</v>
      </c>
      <c r="J10" s="1">
        <f>SUM(F10,G10,H10,I10)</f>
        <v>46</v>
      </c>
      <c r="K10" s="1"/>
    </row>
    <row r="11" spans="1:11" ht="12.75">
      <c r="A11" s="33">
        <f>регистрация!A11</f>
        <v>304</v>
      </c>
      <c r="B11" s="33" t="str">
        <f>регистрация!B11</f>
        <v>Эверест</v>
      </c>
      <c r="C11" s="33" t="str">
        <f>регистрация!C11</f>
        <v>СЗ</v>
      </c>
      <c r="D11" s="33" t="str">
        <f>регистрация!D11</f>
        <v>ДТДМ "Хорошево"</v>
      </c>
      <c r="E11" s="33" t="str">
        <f>регистрация!E11</f>
        <v>Скворцов М.Б.</v>
      </c>
      <c r="F11" s="1">
        <v>8.5</v>
      </c>
      <c r="G11" s="1">
        <v>16</v>
      </c>
      <c r="H11" s="1">
        <v>7</v>
      </c>
      <c r="I11" s="1">
        <v>5</v>
      </c>
      <c r="J11" s="1">
        <f>SUM(F11,G11,H11,I11)</f>
        <v>36.5</v>
      </c>
      <c r="K11" s="1"/>
    </row>
    <row r="12" spans="1:11" ht="12.75">
      <c r="A12" s="33">
        <f>регистрация!A12</f>
        <v>305</v>
      </c>
      <c r="B12" s="33" t="str">
        <f>регистрация!B12</f>
        <v>Смена </v>
      </c>
      <c r="C12" s="33" t="str">
        <f>регистрация!C12</f>
        <v>Ю </v>
      </c>
      <c r="D12" s="33" t="str">
        <f>регистрация!D12</f>
        <v>ДДЮТЭ</v>
      </c>
      <c r="E12" s="33" t="str">
        <f>регистрация!E12</f>
        <v>Устинов С.В.</v>
      </c>
      <c r="F12" s="1">
        <v>10.5</v>
      </c>
      <c r="G12" s="1">
        <v>5</v>
      </c>
      <c r="H12" s="1">
        <v>8</v>
      </c>
      <c r="I12" s="1">
        <v>7</v>
      </c>
      <c r="J12" s="1">
        <f>SUM(F12,G12,H12,I12)</f>
        <v>30.5</v>
      </c>
      <c r="K12" s="1"/>
    </row>
  </sheetData>
  <sheetProtection/>
  <mergeCells count="12">
    <mergeCell ref="A4:K4"/>
    <mergeCell ref="A6:A7"/>
    <mergeCell ref="B6:B7"/>
    <mergeCell ref="C6:C7"/>
    <mergeCell ref="D6:D7"/>
    <mergeCell ref="E6:E7"/>
    <mergeCell ref="I6:I7"/>
    <mergeCell ref="J6:J7"/>
    <mergeCell ref="K6:K7"/>
    <mergeCell ref="F6:F7"/>
    <mergeCell ref="G6:G7"/>
    <mergeCell ref="H6:H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5" zoomScaleNormal="75" zoomScalePageLayoutView="0" workbookViewId="0" topLeftCell="A1">
      <selection activeCell="T23" sqref="T23"/>
    </sheetView>
  </sheetViews>
  <sheetFormatPr defaultColWidth="9.00390625" defaultRowHeight="12.75"/>
  <cols>
    <col min="1" max="1" width="10.625" style="0" customWidth="1"/>
    <col min="2" max="2" width="28.625" style="0" customWidth="1"/>
    <col min="3" max="3" width="12.25390625" style="0" hidden="1" customWidth="1"/>
    <col min="4" max="4" width="26.625" style="0" hidden="1" customWidth="1"/>
    <col min="5" max="5" width="26.625" style="0" customWidth="1"/>
    <col min="6" max="6" width="8.75390625" style="49" customWidth="1"/>
    <col min="10" max="10" width="10.75390625" style="0" bestFit="1" customWidth="1"/>
    <col min="11" max="11" width="9.25390625" style="0" bestFit="1" customWidth="1"/>
    <col min="12" max="12" width="11.125" style="0" bestFit="1" customWidth="1"/>
    <col min="13" max="13" width="9.25390625" style="0" bestFit="1" customWidth="1"/>
    <col min="14" max="14" width="6.875" style="0" customWidth="1"/>
    <col min="16" max="18" width="9.25390625" style="0" bestFit="1" customWidth="1"/>
    <col min="22" max="22" width="0" style="0" hidden="1" customWidth="1"/>
    <col min="23" max="23" width="9.125" style="49" customWidth="1"/>
  </cols>
  <sheetData>
    <row r="1" spans="1:14" ht="33" customHeight="1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3" s="3" customFormat="1" ht="15">
      <c r="A2" s="6"/>
      <c r="B2" s="6"/>
      <c r="C2" s="6"/>
      <c r="D2" s="6"/>
      <c r="E2" s="6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W2" s="50"/>
    </row>
    <row r="3" spans="1:23" s="3" customFormat="1" ht="18">
      <c r="A3" s="6"/>
      <c r="B3" s="6"/>
      <c r="C3" s="6"/>
      <c r="D3" s="6"/>
      <c r="E3" s="6"/>
      <c r="F3" s="59"/>
      <c r="G3" s="6"/>
      <c r="H3" s="6"/>
      <c r="I3" s="6"/>
      <c r="J3" s="6"/>
      <c r="K3" s="6"/>
      <c r="L3" s="5" t="s">
        <v>18</v>
      </c>
      <c r="M3" s="5"/>
      <c r="N3" s="6"/>
      <c r="O3" s="6"/>
      <c r="P3" s="6"/>
      <c r="W3" s="50"/>
    </row>
    <row r="4" spans="1:23" s="3" customFormat="1" ht="15">
      <c r="A4" s="6"/>
      <c r="B4" s="6"/>
      <c r="C4" s="6"/>
      <c r="D4" s="6"/>
      <c r="E4" s="6"/>
      <c r="F4" s="59"/>
      <c r="G4" s="6"/>
      <c r="H4" s="6"/>
      <c r="I4" s="6"/>
      <c r="J4" s="6"/>
      <c r="K4" s="6"/>
      <c r="L4" s="6"/>
      <c r="M4" s="6"/>
      <c r="N4" s="6"/>
      <c r="O4" s="6"/>
      <c r="P4" s="6"/>
      <c r="W4" s="50"/>
    </row>
    <row r="5" spans="1:23" s="5" customFormat="1" ht="20.25">
      <c r="A5" s="16" t="s">
        <v>29</v>
      </c>
      <c r="B5" s="4"/>
      <c r="C5" s="4"/>
      <c r="D5" s="4"/>
      <c r="E5" s="4"/>
      <c r="F5" s="60"/>
      <c r="G5" s="4"/>
      <c r="H5" s="4"/>
      <c r="I5" s="4"/>
      <c r="J5" s="4"/>
      <c r="K5" s="4"/>
      <c r="L5" s="4"/>
      <c r="M5" s="4"/>
      <c r="N5" s="4"/>
      <c r="O5" s="4"/>
      <c r="P5" s="4"/>
      <c r="W5" s="51"/>
    </row>
    <row r="6" ht="31.5" customHeight="1" thickBot="1"/>
    <row r="7" spans="1:23" s="20" customFormat="1" ht="263.25" customHeight="1">
      <c r="A7" s="17" t="s">
        <v>0</v>
      </c>
      <c r="B7" s="18" t="s">
        <v>1</v>
      </c>
      <c r="C7" s="18" t="s">
        <v>2</v>
      </c>
      <c r="D7" s="18" t="s">
        <v>20</v>
      </c>
      <c r="E7" s="18" t="s">
        <v>3</v>
      </c>
      <c r="F7" s="19" t="s">
        <v>97</v>
      </c>
      <c r="G7" s="19" t="s">
        <v>7</v>
      </c>
      <c r="H7" s="19" t="s">
        <v>30</v>
      </c>
      <c r="I7" s="19" t="s">
        <v>12</v>
      </c>
      <c r="J7" s="19" t="s">
        <v>31</v>
      </c>
      <c r="K7" s="19" t="s">
        <v>28</v>
      </c>
      <c r="L7" s="34" t="s">
        <v>6</v>
      </c>
      <c r="M7" s="78" t="s">
        <v>8</v>
      </c>
      <c r="N7" s="36" t="s">
        <v>9</v>
      </c>
      <c r="O7" s="74" t="s">
        <v>13</v>
      </c>
      <c r="P7" s="80" t="s">
        <v>26</v>
      </c>
      <c r="Q7" s="76" t="s">
        <v>32</v>
      </c>
      <c r="R7" s="22" t="s">
        <v>46</v>
      </c>
      <c r="S7" s="23" t="s">
        <v>33</v>
      </c>
      <c r="T7" s="23" t="s">
        <v>34</v>
      </c>
      <c r="U7" s="23" t="s">
        <v>35</v>
      </c>
      <c r="V7" s="22" t="s">
        <v>10</v>
      </c>
      <c r="W7" s="52" t="s">
        <v>77</v>
      </c>
    </row>
    <row r="8" spans="1:23" ht="21" customHeight="1">
      <c r="A8" s="26">
        <f>регистрация!A8</f>
        <v>301</v>
      </c>
      <c r="B8" s="26" t="str">
        <f>регистрация!B8</f>
        <v>ГУ-4</v>
      </c>
      <c r="C8" s="26" t="str">
        <f>регистрация!C8</f>
        <v>СЗ</v>
      </c>
      <c r="D8" s="26" t="str">
        <f>регистрация!D8</f>
        <v>ДТДиМ </v>
      </c>
      <c r="E8" s="26" t="str">
        <f>регистрация!E8</f>
        <v>Шашкин В.В.</v>
      </c>
      <c r="F8" s="58">
        <f>'Сводный  ТГТ '!X6</f>
        <v>454</v>
      </c>
      <c r="G8" s="14">
        <v>9.6</v>
      </c>
      <c r="H8" s="14">
        <v>19</v>
      </c>
      <c r="I8" s="14">
        <v>17</v>
      </c>
      <c r="J8" s="14">
        <f>PRODUCT(Q8,0.3)</f>
        <v>11.25</v>
      </c>
      <c r="K8" s="14">
        <f>SUM(R8,S8,T8,U8)</f>
        <v>27</v>
      </c>
      <c r="L8" s="35">
        <v>0</v>
      </c>
      <c r="M8" s="79">
        <f>SUM(F8,G8,H8,I8,J8,K8,L8)</f>
        <v>537.85</v>
      </c>
      <c r="N8" s="14">
        <v>89</v>
      </c>
      <c r="O8" s="75">
        <v>30</v>
      </c>
      <c r="P8" s="81">
        <f>SUM(N8,O8)</f>
        <v>119</v>
      </c>
      <c r="Q8" s="77">
        <f>Конкурсы!J8</f>
        <v>37.5</v>
      </c>
      <c r="R8" s="1">
        <f>'экстрем ночь'!K8</f>
        <v>25</v>
      </c>
      <c r="S8" s="1">
        <v>3</v>
      </c>
      <c r="T8" s="1">
        <v>0</v>
      </c>
      <c r="U8" s="1">
        <v>-1</v>
      </c>
      <c r="V8" s="1"/>
      <c r="W8" s="58">
        <f>'Сводный  ТГТ '!Y6</f>
        <v>156</v>
      </c>
    </row>
    <row r="9" spans="1:23" ht="21" customHeight="1">
      <c r="A9" s="26">
        <f>регистрация!A9</f>
        <v>302</v>
      </c>
      <c r="B9" s="26" t="str">
        <f>регистрация!B9</f>
        <v>Муми-Тролль</v>
      </c>
      <c r="C9" s="26" t="str">
        <f>регистрация!C9</f>
        <v>СЗ</v>
      </c>
      <c r="D9" s="26" t="str">
        <f>регистрация!D9</f>
        <v>ЦВР "Синяя птица"</v>
      </c>
      <c r="E9" s="26" t="str">
        <f>регистрация!E9</f>
        <v>Чистякова М.В.</v>
      </c>
      <c r="F9" s="58">
        <f>'Сводный  ТГТ '!X7</f>
        <v>505</v>
      </c>
      <c r="G9" s="14">
        <v>8.8</v>
      </c>
      <c r="H9" s="14">
        <v>20</v>
      </c>
      <c r="I9" s="14">
        <v>20</v>
      </c>
      <c r="J9" s="14">
        <f>PRODUCT(Q9,0.3)</f>
        <v>10.35</v>
      </c>
      <c r="K9" s="14">
        <f>SUM(R9,S9,T9,U9)</f>
        <v>27</v>
      </c>
      <c r="L9" s="35">
        <v>13</v>
      </c>
      <c r="M9" s="79">
        <f>SUM(F9,G9,H9,I9,J9,K9,L9)</f>
        <v>604.15</v>
      </c>
      <c r="N9" s="14">
        <v>100</v>
      </c>
      <c r="O9" s="75">
        <v>30</v>
      </c>
      <c r="P9" s="81">
        <f>SUM(N9,O9)</f>
        <v>130</v>
      </c>
      <c r="Q9" s="77">
        <f>Конкурсы!J9</f>
        <v>34.5</v>
      </c>
      <c r="R9" s="1">
        <f>'экстрем ночь'!K9</f>
        <v>25</v>
      </c>
      <c r="S9" s="1">
        <v>0</v>
      </c>
      <c r="T9" s="1">
        <v>0</v>
      </c>
      <c r="U9" s="1">
        <v>2</v>
      </c>
      <c r="V9" s="1"/>
      <c r="W9" s="58">
        <f>'Сводный  ТГТ '!Y7</f>
        <v>197</v>
      </c>
    </row>
    <row r="10" spans="1:23" ht="21" customHeight="1">
      <c r="A10" s="26">
        <f>регистрация!A10</f>
        <v>303</v>
      </c>
      <c r="B10" s="26" t="str">
        <f>регистрация!B10</f>
        <v>ГУ-3</v>
      </c>
      <c r="C10" s="26" t="str">
        <f>регистрация!C10</f>
        <v>СЗ</v>
      </c>
      <c r="D10" s="26" t="str">
        <f>регистрация!D10</f>
        <v>ДТДиМ </v>
      </c>
      <c r="E10" s="26" t="str">
        <f>регистрация!E10</f>
        <v>Родина О.В.</v>
      </c>
      <c r="F10" s="58">
        <f>'Сводный  ТГТ '!X8</f>
        <v>507</v>
      </c>
      <c r="G10" s="14">
        <v>9.6</v>
      </c>
      <c r="H10" s="14">
        <v>17.5</v>
      </c>
      <c r="I10" s="14">
        <v>20</v>
      </c>
      <c r="J10" s="14">
        <f>PRODUCT(Q10,0.3)</f>
        <v>13.799999999999999</v>
      </c>
      <c r="K10" s="14">
        <f>SUM(R10,S10,T10,U10)</f>
        <v>25</v>
      </c>
      <c r="L10" s="35">
        <v>5</v>
      </c>
      <c r="M10" s="79">
        <f>SUM(F10,G10,H10,I10,J10,K10,L10)</f>
        <v>597.9</v>
      </c>
      <c r="N10" s="14">
        <v>99</v>
      </c>
      <c r="O10" s="75">
        <v>30</v>
      </c>
      <c r="P10" s="81">
        <f>SUM(N10,O10)</f>
        <v>129</v>
      </c>
      <c r="Q10" s="77">
        <f>Конкурсы!J10</f>
        <v>46</v>
      </c>
      <c r="R10" s="1">
        <f>'экстрем ночь'!K10</f>
        <v>25</v>
      </c>
      <c r="S10" s="1">
        <v>1</v>
      </c>
      <c r="T10" s="1">
        <v>-1</v>
      </c>
      <c r="U10" s="1">
        <v>0</v>
      </c>
      <c r="V10" s="1"/>
      <c r="W10" s="58">
        <f>'Сводный  ТГТ '!Y8</f>
        <v>199</v>
      </c>
    </row>
    <row r="11" spans="1:23" ht="21" customHeight="1">
      <c r="A11" s="26">
        <f>регистрация!A11</f>
        <v>304</v>
      </c>
      <c r="B11" s="26" t="str">
        <f>регистрация!B11</f>
        <v>Эверест</v>
      </c>
      <c r="C11" s="26" t="str">
        <f>регистрация!C11</f>
        <v>СЗ</v>
      </c>
      <c r="D11" s="26" t="str">
        <f>регистрация!D11</f>
        <v>ДТДМ "Хорошево"</v>
      </c>
      <c r="E11" s="26" t="str">
        <f>регистрация!E11</f>
        <v>Скворцов М.Б.</v>
      </c>
      <c r="F11" s="58">
        <f>'Сводный  ТГТ '!X9</f>
        <v>361</v>
      </c>
      <c r="G11" s="14">
        <v>8.8</v>
      </c>
      <c r="H11" s="14">
        <v>20</v>
      </c>
      <c r="I11" s="14">
        <v>9</v>
      </c>
      <c r="J11" s="14">
        <f>PRODUCT(Q11,0.3)</f>
        <v>10.95</v>
      </c>
      <c r="K11" s="14">
        <f>SUM(R11,S11,T11,U11)</f>
        <v>24</v>
      </c>
      <c r="L11" s="35">
        <v>0</v>
      </c>
      <c r="M11" s="79">
        <f>SUM(F11,G11,H11,I11,J11,K11,L11)</f>
        <v>433.75</v>
      </c>
      <c r="N11" s="14">
        <v>71.8</v>
      </c>
      <c r="O11" s="75">
        <v>30</v>
      </c>
      <c r="P11" s="81">
        <f>SUM(N11,O11)</f>
        <v>101.8</v>
      </c>
      <c r="Q11" s="77">
        <f>Конкурсы!J11</f>
        <v>36.5</v>
      </c>
      <c r="R11" s="1">
        <f>'экстрем ночь'!K11</f>
        <v>24</v>
      </c>
      <c r="S11" s="1">
        <v>0</v>
      </c>
      <c r="T11" s="1">
        <v>0</v>
      </c>
      <c r="U11" s="1">
        <v>0</v>
      </c>
      <c r="V11" s="1"/>
      <c r="W11" s="58">
        <f>'Сводный  ТГТ '!Y9</f>
        <v>59</v>
      </c>
    </row>
    <row r="12" spans="1:23" ht="21" customHeight="1" thickBot="1">
      <c r="A12" s="26">
        <f>регистрация!A12</f>
        <v>305</v>
      </c>
      <c r="B12" s="26" t="str">
        <f>регистрация!B12</f>
        <v>Смена </v>
      </c>
      <c r="C12" s="26" t="str">
        <f>регистрация!C12</f>
        <v>Ю </v>
      </c>
      <c r="D12" s="26" t="str">
        <f>регистрация!D12</f>
        <v>ДДЮТЭ</v>
      </c>
      <c r="E12" s="26" t="str">
        <f>регистрация!E12</f>
        <v>Устинов С.В.</v>
      </c>
      <c r="F12" s="58">
        <f>'Сводный  ТГТ '!X10</f>
        <v>345</v>
      </c>
      <c r="G12" s="14">
        <v>7.6</v>
      </c>
      <c r="H12" s="14">
        <v>15</v>
      </c>
      <c r="I12" s="14">
        <v>17</v>
      </c>
      <c r="J12" s="14">
        <f>PRODUCT(Q12,0.3)</f>
        <v>9.15</v>
      </c>
      <c r="K12" s="14">
        <f>SUM(R12,S12,T12,U12)</f>
        <v>20</v>
      </c>
      <c r="L12" s="35">
        <v>3</v>
      </c>
      <c r="M12" s="79">
        <f>SUM(F12,G12,H12,I12,J12,K12,L12)</f>
        <v>416.75</v>
      </c>
      <c r="N12" s="14">
        <v>69</v>
      </c>
      <c r="O12" s="75">
        <v>28</v>
      </c>
      <c r="P12" s="82">
        <f>SUM(N12,O12)</f>
        <v>97</v>
      </c>
      <c r="Q12" s="77">
        <f>Конкурсы!J12</f>
        <v>30.5</v>
      </c>
      <c r="R12" s="1">
        <f>'экстрем ночь'!K12</f>
        <v>24</v>
      </c>
      <c r="S12" s="1">
        <v>-2</v>
      </c>
      <c r="T12" s="1">
        <v>0</v>
      </c>
      <c r="U12" s="1">
        <v>-2</v>
      </c>
      <c r="V12" s="1"/>
      <c r="W12" s="58">
        <f>'Сводный  ТГТ '!Y10</f>
        <v>55</v>
      </c>
    </row>
    <row r="14" spans="6:23" s="3" customFormat="1" ht="38.25" customHeight="1">
      <c r="F14" s="50" t="s">
        <v>16</v>
      </c>
      <c r="L14" s="3" t="s">
        <v>5</v>
      </c>
      <c r="W14" s="50"/>
    </row>
    <row r="15" spans="2:23" s="3" customFormat="1" ht="47.25" customHeight="1">
      <c r="B15" s="24"/>
      <c r="F15" s="50" t="s">
        <v>17</v>
      </c>
      <c r="L15" s="3" t="s">
        <v>15</v>
      </c>
      <c r="W15" s="50"/>
    </row>
    <row r="16" spans="6:23" s="3" customFormat="1" ht="15">
      <c r="F16" s="50"/>
      <c r="W16" s="50"/>
    </row>
    <row r="18" spans="12:14" ht="12.75" hidden="1">
      <c r="L18" t="s">
        <v>49</v>
      </c>
      <c r="N18" t="e">
        <f>MAX(M8,M9,M10,M11,M12,#REF!,#REF!,#REF!,#REF!,#REF!)</f>
        <v>#REF!</v>
      </c>
    </row>
    <row r="19" spans="11:12" ht="12.75" hidden="1">
      <c r="K19" t="s">
        <v>50</v>
      </c>
      <c r="L19" t="e">
        <f>POWER(N18,-1)</f>
        <v>#REF!</v>
      </c>
    </row>
    <row r="20" spans="2:23" s="3" customFormat="1" ht="15" hidden="1">
      <c r="B20" s="2"/>
      <c r="C20" s="2"/>
      <c r="D20" s="2"/>
      <c r="E20" s="2"/>
      <c r="F20" s="61"/>
      <c r="G20" s="2"/>
      <c r="H20" s="2"/>
      <c r="I20" s="2"/>
      <c r="J20" s="2"/>
      <c r="K20" s="2" t="s">
        <v>51</v>
      </c>
      <c r="L20" s="2"/>
      <c r="M20" s="2"/>
      <c r="N20" s="2"/>
      <c r="O20" s="2"/>
      <c r="P20" s="2"/>
      <c r="W20" s="50"/>
    </row>
    <row r="21" ht="12.75" hidden="1">
      <c r="N21" t="e">
        <f>PRODUCT(L19,100)</f>
        <v>#REF!</v>
      </c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PageLayoutView="0" workbookViewId="0" topLeftCell="A4">
      <selection activeCell="Z10" sqref="Z10"/>
    </sheetView>
  </sheetViews>
  <sheetFormatPr defaultColWidth="9.00390625" defaultRowHeight="12.75"/>
  <cols>
    <col min="1" max="1" width="4.75390625" style="0" bestFit="1" customWidth="1"/>
    <col min="2" max="2" width="18.625" style="0" bestFit="1" customWidth="1"/>
    <col min="3" max="3" width="12.25390625" style="0" hidden="1" customWidth="1"/>
    <col min="4" max="4" width="23.625" style="0" hidden="1" customWidth="1"/>
    <col min="5" max="5" width="18.00390625" style="0" bestFit="1" customWidth="1"/>
    <col min="6" max="7" width="7.875" style="47" customWidth="1"/>
    <col min="8" max="16" width="8.75390625" style="0" customWidth="1"/>
    <col min="17" max="17" width="8.75390625" style="0" hidden="1" customWidth="1"/>
    <col min="18" max="20" width="0" style="0" hidden="1" customWidth="1"/>
    <col min="21" max="23" width="10.625" style="0" hidden="1" customWidth="1"/>
    <col min="24" max="24" width="9.125" style="47" customWidth="1"/>
    <col min="25" max="25" width="9.125" style="57" customWidth="1"/>
  </cols>
  <sheetData>
    <row r="1" spans="1:26" ht="30" customHeight="1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5" s="3" customFormat="1" ht="18">
      <c r="A2" s="6"/>
      <c r="B2" s="6"/>
      <c r="C2" s="6"/>
      <c r="D2" s="6"/>
      <c r="E2" s="6"/>
      <c r="F2" s="42"/>
      <c r="G2" s="4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 t="s">
        <v>18</v>
      </c>
      <c r="W2" s="6"/>
      <c r="X2" s="45"/>
      <c r="Y2" s="53"/>
    </row>
    <row r="3" spans="1:25" s="5" customFormat="1" ht="18">
      <c r="A3" s="4" t="s">
        <v>47</v>
      </c>
      <c r="B3" s="4"/>
      <c r="C3" s="4"/>
      <c r="D3" s="4"/>
      <c r="E3" s="4"/>
      <c r="F3" s="43"/>
      <c r="G3" s="4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3"/>
      <c r="Y3" s="54"/>
    </row>
    <row r="5" spans="1:25" s="20" customFormat="1" ht="273" customHeight="1">
      <c r="A5" s="17" t="s">
        <v>0</v>
      </c>
      <c r="B5" s="18" t="s">
        <v>1</v>
      </c>
      <c r="C5" s="18" t="s">
        <v>2</v>
      </c>
      <c r="D5" s="18" t="s">
        <v>25</v>
      </c>
      <c r="E5" s="18" t="s">
        <v>3</v>
      </c>
      <c r="F5" s="44" t="s">
        <v>11</v>
      </c>
      <c r="G5" s="25" t="s">
        <v>72</v>
      </c>
      <c r="H5" s="44" t="s">
        <v>71</v>
      </c>
      <c r="I5" s="19" t="s">
        <v>81</v>
      </c>
      <c r="J5" s="19" t="s">
        <v>75</v>
      </c>
      <c r="K5" s="19" t="s">
        <v>99</v>
      </c>
      <c r="L5" s="22" t="s">
        <v>76</v>
      </c>
      <c r="M5" s="19" t="s">
        <v>69</v>
      </c>
      <c r="N5" s="19" t="s">
        <v>66</v>
      </c>
      <c r="O5" s="22" t="s">
        <v>73</v>
      </c>
      <c r="P5" s="36" t="s">
        <v>74</v>
      </c>
      <c r="R5" s="38" t="s">
        <v>98</v>
      </c>
      <c r="S5" s="37" t="s">
        <v>70</v>
      </c>
      <c r="U5" s="19" t="s">
        <v>75</v>
      </c>
      <c r="V5" s="19" t="s">
        <v>80</v>
      </c>
      <c r="W5" s="22" t="s">
        <v>27</v>
      </c>
      <c r="X5" s="44" t="s">
        <v>96</v>
      </c>
      <c r="Y5" s="44" t="s">
        <v>82</v>
      </c>
    </row>
    <row r="6" spans="1:25" ht="21" customHeight="1">
      <c r="A6" s="29">
        <f>регистрация!A8</f>
        <v>301</v>
      </c>
      <c r="B6" s="29" t="str">
        <f>регистрация!B8</f>
        <v>ГУ-4</v>
      </c>
      <c r="C6" s="29" t="str">
        <f>регистрация!C8</f>
        <v>СЗ</v>
      </c>
      <c r="D6" s="29" t="str">
        <f>регистрация!D8</f>
        <v>ДТДиМ </v>
      </c>
      <c r="E6" s="29" t="str">
        <f>регистрация!E8</f>
        <v>Шашкин В.В.</v>
      </c>
      <c r="F6" s="41">
        <v>25</v>
      </c>
      <c r="G6" s="1">
        <v>79</v>
      </c>
      <c r="H6" s="1">
        <v>0</v>
      </c>
      <c r="I6" s="1">
        <v>20</v>
      </c>
      <c r="J6" s="1">
        <v>20</v>
      </c>
      <c r="K6" s="1">
        <v>12</v>
      </c>
      <c r="L6" s="1">
        <v>50</v>
      </c>
      <c r="M6" s="1">
        <v>80</v>
      </c>
      <c r="N6" s="1">
        <v>90</v>
      </c>
      <c r="O6" s="1">
        <v>38</v>
      </c>
      <c r="P6" s="1">
        <v>40</v>
      </c>
      <c r="Q6" s="1"/>
      <c r="R6" s="1"/>
      <c r="S6" s="1"/>
      <c r="T6" s="1"/>
      <c r="U6" s="1"/>
      <c r="V6" s="30"/>
      <c r="W6" s="1"/>
      <c r="X6" s="48">
        <f>SUM(F6:W6)</f>
        <v>454</v>
      </c>
      <c r="Y6" s="48">
        <f>SUM(F6,G6,H6,I6,J6,K6)</f>
        <v>156</v>
      </c>
    </row>
    <row r="7" spans="1:25" ht="21" customHeight="1">
      <c r="A7" s="29">
        <f>регистрация!A9</f>
        <v>302</v>
      </c>
      <c r="B7" s="29" t="str">
        <f>регистрация!B9</f>
        <v>Муми-Тролль</v>
      </c>
      <c r="C7" s="29" t="str">
        <f>регистрация!C9</f>
        <v>СЗ</v>
      </c>
      <c r="D7" s="29" t="str">
        <f>регистрация!D9</f>
        <v>ЦВР "Синяя птица"</v>
      </c>
      <c r="E7" s="29" t="str">
        <f>регистрация!E9</f>
        <v>Чистякова М.В.</v>
      </c>
      <c r="F7" s="41">
        <v>25</v>
      </c>
      <c r="G7" s="1">
        <v>77</v>
      </c>
      <c r="H7" s="1">
        <v>39</v>
      </c>
      <c r="I7" s="1">
        <v>20</v>
      </c>
      <c r="J7" s="1">
        <v>20</v>
      </c>
      <c r="K7" s="1">
        <v>16</v>
      </c>
      <c r="L7" s="1">
        <v>50</v>
      </c>
      <c r="M7" s="1">
        <v>80</v>
      </c>
      <c r="N7" s="1">
        <v>90</v>
      </c>
      <c r="O7" s="1">
        <v>48</v>
      </c>
      <c r="P7" s="1">
        <v>40</v>
      </c>
      <c r="Q7" s="1"/>
      <c r="R7" s="1"/>
      <c r="S7" s="30"/>
      <c r="T7" s="1"/>
      <c r="U7" s="1"/>
      <c r="V7" s="1"/>
      <c r="W7" s="1"/>
      <c r="X7" s="48">
        <f>SUM(F7:W7)</f>
        <v>505</v>
      </c>
      <c r="Y7" s="48">
        <f>SUM(F7,G7,H7,I7,J7,K7)</f>
        <v>197</v>
      </c>
    </row>
    <row r="8" spans="1:25" ht="21" customHeight="1">
      <c r="A8" s="29">
        <f>регистрация!A10</f>
        <v>303</v>
      </c>
      <c r="B8" s="29" t="str">
        <f>регистрация!B10</f>
        <v>ГУ-3</v>
      </c>
      <c r="C8" s="29" t="str">
        <f>регистрация!C10</f>
        <v>СЗ</v>
      </c>
      <c r="D8" s="29" t="str">
        <f>регистрация!D10</f>
        <v>ДТДиМ </v>
      </c>
      <c r="E8" s="29" t="str">
        <f>регистрация!E10</f>
        <v>Родина О.В.</v>
      </c>
      <c r="F8" s="41">
        <v>25</v>
      </c>
      <c r="G8" s="1">
        <v>80</v>
      </c>
      <c r="H8" s="1">
        <v>38</v>
      </c>
      <c r="I8" s="1">
        <v>20</v>
      </c>
      <c r="J8" s="1">
        <v>20</v>
      </c>
      <c r="K8" s="1">
        <v>16</v>
      </c>
      <c r="L8" s="1">
        <v>50</v>
      </c>
      <c r="M8" s="1">
        <v>80</v>
      </c>
      <c r="N8" s="1">
        <v>90</v>
      </c>
      <c r="O8" s="1">
        <v>48</v>
      </c>
      <c r="P8" s="1">
        <v>40</v>
      </c>
      <c r="Q8" s="1"/>
      <c r="R8" s="1"/>
      <c r="S8" s="1"/>
      <c r="T8" s="1"/>
      <c r="U8" s="1"/>
      <c r="V8" s="1"/>
      <c r="W8" s="1"/>
      <c r="X8" s="48">
        <f>SUM(F8:W8)</f>
        <v>507</v>
      </c>
      <c r="Y8" s="48">
        <f>SUM(F8,G8,H8,I8,J8,K8)</f>
        <v>199</v>
      </c>
    </row>
    <row r="9" spans="1:25" ht="21" customHeight="1">
      <c r="A9" s="29">
        <f>регистрация!A11</f>
        <v>304</v>
      </c>
      <c r="B9" s="29" t="str">
        <f>регистрация!B11</f>
        <v>Эверест</v>
      </c>
      <c r="C9" s="29" t="str">
        <f>регистрация!C11</f>
        <v>СЗ</v>
      </c>
      <c r="D9" s="29" t="str">
        <f>регистрация!D11</f>
        <v>ДТДМ "Хорошево"</v>
      </c>
      <c r="E9" s="29" t="str">
        <f>регистрация!E11</f>
        <v>Скворцов М.Б.</v>
      </c>
      <c r="F9" s="41">
        <v>25</v>
      </c>
      <c r="G9" s="1">
        <v>0</v>
      </c>
      <c r="H9" s="1">
        <v>0</v>
      </c>
      <c r="I9" s="1">
        <v>14</v>
      </c>
      <c r="J9" s="1">
        <v>20</v>
      </c>
      <c r="K9" s="1">
        <v>0</v>
      </c>
      <c r="L9" s="1">
        <v>50</v>
      </c>
      <c r="M9" s="1">
        <v>80</v>
      </c>
      <c r="N9" s="1">
        <v>87</v>
      </c>
      <c r="O9" s="1">
        <v>48</v>
      </c>
      <c r="P9" s="1">
        <v>37</v>
      </c>
      <c r="Q9" s="1"/>
      <c r="R9" s="1"/>
      <c r="S9" s="1"/>
      <c r="T9" s="1"/>
      <c r="U9" s="1"/>
      <c r="V9" s="1"/>
      <c r="W9" s="1"/>
      <c r="X9" s="48">
        <f>SUM(F9:W9)</f>
        <v>361</v>
      </c>
      <c r="Y9" s="48">
        <f>SUM(F9,G9,H9,I9,J9,K9)</f>
        <v>59</v>
      </c>
    </row>
    <row r="10" spans="1:25" ht="21" customHeight="1">
      <c r="A10" s="29">
        <f>регистрация!A12</f>
        <v>305</v>
      </c>
      <c r="B10" s="29" t="str">
        <f>регистрация!B12</f>
        <v>Смена </v>
      </c>
      <c r="C10" s="29" t="str">
        <f>регистрация!C12</f>
        <v>Ю </v>
      </c>
      <c r="D10" s="29" t="str">
        <f>регистрация!D12</f>
        <v>ДДЮТЭ</v>
      </c>
      <c r="E10" s="29" t="str">
        <f>регистрация!E12</f>
        <v>Устинов С.В.</v>
      </c>
      <c r="F10" s="41">
        <v>15</v>
      </c>
      <c r="G10" s="1">
        <v>0</v>
      </c>
      <c r="H10" s="1">
        <v>0</v>
      </c>
      <c r="I10" s="1">
        <v>20</v>
      </c>
      <c r="J10" s="1">
        <v>20</v>
      </c>
      <c r="K10" s="1">
        <v>0</v>
      </c>
      <c r="L10" s="1">
        <v>50</v>
      </c>
      <c r="M10" s="1">
        <v>80</v>
      </c>
      <c r="N10" s="1">
        <v>87</v>
      </c>
      <c r="O10" s="1">
        <v>37</v>
      </c>
      <c r="P10" s="1">
        <v>36</v>
      </c>
      <c r="Q10" s="1"/>
      <c r="R10" s="1"/>
      <c r="S10" s="30"/>
      <c r="T10" s="1"/>
      <c r="U10" s="1"/>
      <c r="V10" s="1"/>
      <c r="W10" s="1"/>
      <c r="X10" s="48">
        <f>SUM(F10:W10)</f>
        <v>345</v>
      </c>
      <c r="Y10" s="48">
        <f>SUM(F10,G10,H10,I10,J10,K10)</f>
        <v>55</v>
      </c>
    </row>
    <row r="12" spans="4:25" s="3" customFormat="1" ht="15">
      <c r="D12" s="3" t="s">
        <v>16</v>
      </c>
      <c r="F12" s="45"/>
      <c r="G12" s="45"/>
      <c r="M12" s="3" t="s">
        <v>5</v>
      </c>
      <c r="X12" s="45"/>
      <c r="Y12" s="55"/>
    </row>
    <row r="13" spans="6:25" s="3" customFormat="1" ht="15">
      <c r="F13" s="45"/>
      <c r="G13" s="45"/>
      <c r="X13" s="45"/>
      <c r="Y13" s="55"/>
    </row>
    <row r="14" spans="4:25" s="3" customFormat="1" ht="15">
      <c r="D14" s="3" t="s">
        <v>17</v>
      </c>
      <c r="F14" s="45"/>
      <c r="G14" s="45"/>
      <c r="M14" s="3" t="s">
        <v>15</v>
      </c>
      <c r="X14" s="45"/>
      <c r="Y14" s="55"/>
    </row>
    <row r="18" spans="2:25" s="3" customFormat="1" ht="15">
      <c r="B18" s="2"/>
      <c r="C18" s="2"/>
      <c r="D18" s="2"/>
      <c r="E18" s="2"/>
      <c r="F18" s="46"/>
      <c r="G18" s="4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6"/>
      <c r="Y18" s="56"/>
    </row>
  </sheetData>
  <sheetProtection/>
  <mergeCells count="1">
    <mergeCell ref="A1:Z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H1" sqref="H1:J16384"/>
    </sheetView>
  </sheetViews>
  <sheetFormatPr defaultColWidth="9.00390625" defaultRowHeight="12.75"/>
  <cols>
    <col min="1" max="1" width="5.00390625" style="0" customWidth="1"/>
    <col min="2" max="2" width="17.375" style="0" customWidth="1"/>
    <col min="3" max="3" width="7.875" style="0" bestFit="1" customWidth="1"/>
    <col min="4" max="4" width="19.625" style="0" hidden="1" customWidth="1"/>
    <col min="5" max="5" width="21.875" style="0" customWidth="1"/>
    <col min="6" max="6" width="7.125" style="0" bestFit="1" customWidth="1"/>
    <col min="7" max="7" width="10.125" style="0" bestFit="1" customWidth="1"/>
    <col min="8" max="10" width="10.125" style="0" hidden="1" customWidth="1"/>
    <col min="11" max="11" width="17.25390625" style="0" customWidth="1"/>
    <col min="12" max="12" width="0.6171875" style="0" hidden="1" customWidth="1"/>
    <col min="13" max="13" width="5.25390625" style="0" customWidth="1"/>
  </cols>
  <sheetData>
    <row r="1" spans="1:15" s="3" customFormat="1" ht="42" customHeight="1">
      <c r="A1" s="7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ht="18">
      <c r="K3" s="5" t="s">
        <v>18</v>
      </c>
    </row>
    <row r="4" spans="1:11" s="9" customFormat="1" ht="23.25">
      <c r="A4" s="64" t="s">
        <v>48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21" customHeight="1"/>
    <row r="6" spans="1:11" s="10" customFormat="1" ht="63" customHeight="1">
      <c r="A6" s="62" t="s">
        <v>0</v>
      </c>
      <c r="B6" s="62" t="s">
        <v>19</v>
      </c>
      <c r="C6" s="62" t="s">
        <v>2</v>
      </c>
      <c r="D6" s="62" t="s">
        <v>20</v>
      </c>
      <c r="E6" s="62" t="s">
        <v>3</v>
      </c>
      <c r="F6" s="70" t="s">
        <v>52</v>
      </c>
      <c r="G6" s="70" t="s">
        <v>53</v>
      </c>
      <c r="H6" s="70" t="s">
        <v>54</v>
      </c>
      <c r="I6" s="70" t="s">
        <v>55</v>
      </c>
      <c r="J6" s="70" t="s">
        <v>56</v>
      </c>
      <c r="K6" s="70" t="s">
        <v>4</v>
      </c>
    </row>
    <row r="7" spans="1:11" s="10" customFormat="1" ht="78.75" customHeight="1">
      <c r="A7" s="63"/>
      <c r="B7" s="63"/>
      <c r="C7" s="63"/>
      <c r="D7" s="63"/>
      <c r="E7" s="63"/>
      <c r="F7" s="71"/>
      <c r="G7" s="71"/>
      <c r="H7" s="71"/>
      <c r="I7" s="71"/>
      <c r="J7" s="71"/>
      <c r="K7" s="71"/>
    </row>
    <row r="8" spans="1:11" ht="18" customHeight="1">
      <c r="A8" s="15">
        <f>регистрация!A8</f>
        <v>301</v>
      </c>
      <c r="B8" s="15" t="str">
        <f>регистрация!B8</f>
        <v>ГУ-4</v>
      </c>
      <c r="C8" s="15" t="str">
        <f>регистрация!C8</f>
        <v>СЗ</v>
      </c>
      <c r="D8" s="15" t="str">
        <f>регистрация!D8</f>
        <v>ДТДиМ </v>
      </c>
      <c r="E8" s="15" t="str">
        <f>регистрация!E8</f>
        <v>Шашкин В.В.</v>
      </c>
      <c r="F8" s="32">
        <v>10</v>
      </c>
      <c r="G8" s="32">
        <v>15</v>
      </c>
      <c r="H8" s="32"/>
      <c r="I8" s="32"/>
      <c r="J8" s="32"/>
      <c r="K8" s="32">
        <f>SUM(F8:J8)</f>
        <v>25</v>
      </c>
    </row>
    <row r="9" spans="1:11" ht="18" customHeight="1">
      <c r="A9" s="15">
        <f>регистрация!A9</f>
        <v>302</v>
      </c>
      <c r="B9" s="15" t="str">
        <f>регистрация!B9</f>
        <v>Муми-Тролль</v>
      </c>
      <c r="C9" s="15" t="str">
        <f>регистрация!C9</f>
        <v>СЗ</v>
      </c>
      <c r="D9" s="15" t="str">
        <f>регистрация!D9</f>
        <v>ЦВР "Синяя птица"</v>
      </c>
      <c r="E9" s="15" t="str">
        <f>регистрация!E9</f>
        <v>Чистякова М.В.</v>
      </c>
      <c r="F9" s="32">
        <v>10</v>
      </c>
      <c r="G9" s="32">
        <v>15</v>
      </c>
      <c r="H9" s="32"/>
      <c r="I9" s="31"/>
      <c r="J9" s="31"/>
      <c r="K9" s="32">
        <f>SUM(F9:J9)</f>
        <v>25</v>
      </c>
    </row>
    <row r="10" spans="1:11" ht="18" customHeight="1">
      <c r="A10" s="15">
        <f>регистрация!A10</f>
        <v>303</v>
      </c>
      <c r="B10" s="15" t="str">
        <f>регистрация!B10</f>
        <v>ГУ-3</v>
      </c>
      <c r="C10" s="15" t="str">
        <f>регистрация!C10</f>
        <v>СЗ</v>
      </c>
      <c r="D10" s="15" t="str">
        <f>регистрация!D10</f>
        <v>ДТДиМ </v>
      </c>
      <c r="E10" s="15" t="str">
        <f>регистрация!E10</f>
        <v>Родина О.В.</v>
      </c>
      <c r="F10" s="32">
        <v>10</v>
      </c>
      <c r="G10" s="32">
        <v>15</v>
      </c>
      <c r="H10" s="31"/>
      <c r="I10" s="31"/>
      <c r="J10" s="31"/>
      <c r="K10" s="32">
        <f>SUM(F10:J10)</f>
        <v>25</v>
      </c>
    </row>
    <row r="11" spans="1:11" ht="18" customHeight="1">
      <c r="A11" s="15">
        <f>регистрация!A11</f>
        <v>304</v>
      </c>
      <c r="B11" s="15" t="str">
        <f>регистрация!B11</f>
        <v>Эверест</v>
      </c>
      <c r="C11" s="15" t="str">
        <f>регистрация!C11</f>
        <v>СЗ</v>
      </c>
      <c r="D11" s="15" t="str">
        <f>регистрация!D11</f>
        <v>ДТДМ "Хорошево"</v>
      </c>
      <c r="E11" s="15" t="str">
        <f>регистрация!E11</f>
        <v>Скворцов М.Б.</v>
      </c>
      <c r="F11" s="31">
        <v>10</v>
      </c>
      <c r="G11" s="31">
        <v>14</v>
      </c>
      <c r="H11" s="31"/>
      <c r="I11" s="31"/>
      <c r="J11" s="31"/>
      <c r="K11" s="32">
        <f>SUM(F11:J11)</f>
        <v>24</v>
      </c>
    </row>
    <row r="12" spans="1:11" ht="18" customHeight="1">
      <c r="A12" s="15">
        <f>регистрация!A12</f>
        <v>305</v>
      </c>
      <c r="B12" s="15" t="str">
        <f>регистрация!B12</f>
        <v>Смена </v>
      </c>
      <c r="C12" s="15" t="str">
        <f>регистрация!C12</f>
        <v>Ю </v>
      </c>
      <c r="D12" s="15" t="str">
        <f>регистрация!D12</f>
        <v>ДДЮТЭ</v>
      </c>
      <c r="E12" s="15" t="str">
        <f>регистрация!E12</f>
        <v>Устинов С.В.</v>
      </c>
      <c r="F12" s="31">
        <v>10</v>
      </c>
      <c r="G12" s="31">
        <v>14</v>
      </c>
      <c r="H12" s="31"/>
      <c r="I12" s="31"/>
      <c r="J12" s="31"/>
      <c r="K12" s="32">
        <f>SUM(F12:J12)</f>
        <v>24</v>
      </c>
    </row>
    <row r="14" spans="1:10" s="3" customFormat="1" ht="15">
      <c r="A14" s="3" t="s">
        <v>21</v>
      </c>
      <c r="E14" s="12" t="s">
        <v>22</v>
      </c>
      <c r="F14" s="12"/>
      <c r="G14" s="12"/>
      <c r="H14" s="12"/>
      <c r="I14" s="12"/>
      <c r="J14" s="12"/>
    </row>
    <row r="15" spans="5:10" ht="12.75">
      <c r="E15" s="13"/>
      <c r="F15" s="13"/>
      <c r="G15" s="13"/>
      <c r="H15" s="13"/>
      <c r="I15" s="13"/>
      <c r="J15" s="13"/>
    </row>
    <row r="16" spans="1:10" s="3" customFormat="1" ht="15">
      <c r="A16" s="3" t="s">
        <v>23</v>
      </c>
      <c r="E16" s="12" t="s">
        <v>24</v>
      </c>
      <c r="F16" s="12"/>
      <c r="G16" s="12"/>
      <c r="H16" s="12"/>
      <c r="I16" s="12"/>
      <c r="J16" s="12"/>
    </row>
  </sheetData>
  <sheetProtection/>
  <mergeCells count="12">
    <mergeCell ref="H6:H7"/>
    <mergeCell ref="I6:I7"/>
    <mergeCell ref="D6:D7"/>
    <mergeCell ref="E6:E7"/>
    <mergeCell ref="A4:K4"/>
    <mergeCell ref="F6:F7"/>
    <mergeCell ref="K6:K7"/>
    <mergeCell ref="A6:A7"/>
    <mergeCell ref="B6:B7"/>
    <mergeCell ref="C6:C7"/>
    <mergeCell ref="J6:J7"/>
    <mergeCell ref="G6:G7"/>
  </mergeCells>
  <printOptions/>
  <pageMargins left="1.1811023622047245" right="0.3937007874015748" top="0.3937007874015748" bottom="0.787401574803149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5" zoomScaleNormal="75" zoomScalePageLayoutView="0" workbookViewId="0" topLeftCell="A1">
      <selection activeCell="O20" sqref="O20"/>
    </sheetView>
  </sheetViews>
  <sheetFormatPr defaultColWidth="9.00390625" defaultRowHeight="12.75"/>
  <cols>
    <col min="1" max="1" width="10.625" style="0" customWidth="1"/>
    <col min="2" max="2" width="28.625" style="0" customWidth="1"/>
    <col min="3" max="3" width="12.25390625" style="0" customWidth="1"/>
    <col min="4" max="5" width="26.625" style="0" customWidth="1"/>
    <col min="6" max="6" width="8.75390625" style="0" hidden="1" customWidth="1"/>
    <col min="7" max="9" width="0" style="0" hidden="1" customWidth="1"/>
    <col min="10" max="10" width="10.625" style="0" hidden="1" customWidth="1"/>
    <col min="11" max="13" width="0" style="0" hidden="1" customWidth="1"/>
  </cols>
  <sheetData>
    <row r="1" spans="1:17" s="3" customFormat="1" ht="15.75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8"/>
      <c r="K1" s="6"/>
      <c r="L1" s="6"/>
      <c r="M1" s="6"/>
      <c r="N1" s="6"/>
      <c r="O1" s="6"/>
      <c r="P1" s="6"/>
      <c r="Q1" s="6"/>
    </row>
    <row r="2" spans="1:17" s="3" customFormat="1" ht="18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8"/>
      <c r="K2" s="6"/>
      <c r="L2" s="5" t="s">
        <v>18</v>
      </c>
      <c r="M2" s="5"/>
      <c r="N2" s="6"/>
      <c r="O2" s="6"/>
      <c r="P2" s="6"/>
      <c r="Q2" s="6"/>
    </row>
    <row r="3" spans="1:17" s="3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3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20.25">
      <c r="A5" s="16" t="s">
        <v>67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1.5" customHeight="1"/>
    <row r="7" spans="1:17" s="20" customFormat="1" ht="263.25" customHeight="1">
      <c r="A7" s="17" t="s">
        <v>0</v>
      </c>
      <c r="B7" s="18" t="s">
        <v>1</v>
      </c>
      <c r="C7" s="18" t="s">
        <v>2</v>
      </c>
      <c r="D7" s="21"/>
      <c r="E7" s="18" t="s">
        <v>3</v>
      </c>
      <c r="F7" s="22" t="s">
        <v>45</v>
      </c>
      <c r="G7" s="19" t="s">
        <v>7</v>
      </c>
      <c r="H7" s="19" t="s">
        <v>30</v>
      </c>
      <c r="I7" s="19" t="s">
        <v>12</v>
      </c>
      <c r="J7" s="19" t="s">
        <v>14</v>
      </c>
      <c r="K7" s="19" t="s">
        <v>28</v>
      </c>
      <c r="L7" s="19" t="s">
        <v>6</v>
      </c>
      <c r="M7" s="19" t="s">
        <v>8</v>
      </c>
      <c r="N7" s="19" t="s">
        <v>68</v>
      </c>
      <c r="O7" s="19" t="s">
        <v>13</v>
      </c>
      <c r="P7" s="19" t="s">
        <v>26</v>
      </c>
      <c r="Q7" s="19" t="s">
        <v>10</v>
      </c>
    </row>
    <row r="8" spans="1:17" ht="21" customHeight="1">
      <c r="A8" s="26">
        <f>регистрация!A8</f>
        <v>301</v>
      </c>
      <c r="B8" s="26" t="str">
        <f>регистрация!B8</f>
        <v>ГУ-4</v>
      </c>
      <c r="C8" s="26" t="str">
        <f>регистрация!C8</f>
        <v>СЗ</v>
      </c>
      <c r="D8" s="26" t="str">
        <f>регистрация!D8</f>
        <v>ДТДиМ </v>
      </c>
      <c r="E8" s="26" t="str">
        <f>регистрация!E8</f>
        <v>Шашкин В.В.</v>
      </c>
      <c r="F8" s="14">
        <f>'Сводный  ТГТ '!X6</f>
        <v>454</v>
      </c>
      <c r="G8" s="14">
        <f>'Итоговый А '!G8</f>
        <v>9.6</v>
      </c>
      <c r="H8" s="14">
        <f>'Итоговый А '!H8</f>
        <v>19</v>
      </c>
      <c r="I8" s="14">
        <f>'Итоговый А '!I8</f>
        <v>17</v>
      </c>
      <c r="J8" s="14">
        <f>'Итоговый А '!J8</f>
        <v>11.25</v>
      </c>
      <c r="K8" s="14">
        <f>'Итоговый А '!K8</f>
        <v>27</v>
      </c>
      <c r="L8" s="14">
        <f>'Итоговый А '!L8</f>
        <v>0</v>
      </c>
      <c r="M8" s="14">
        <f>'Итоговый А '!M8</f>
        <v>537.85</v>
      </c>
      <c r="N8" s="14">
        <f>'Итоговый А '!N8</f>
        <v>89</v>
      </c>
      <c r="O8" s="1">
        <f>'Итоговый А '!O8</f>
        <v>30</v>
      </c>
      <c r="P8" s="1">
        <f>SUM(N8,O8)</f>
        <v>119</v>
      </c>
      <c r="Q8" s="1">
        <v>3</v>
      </c>
    </row>
    <row r="9" spans="1:17" ht="21" customHeight="1">
      <c r="A9" s="26">
        <f>регистрация!A9</f>
        <v>302</v>
      </c>
      <c r="B9" s="26" t="str">
        <f>регистрация!B9</f>
        <v>Муми-Тролль</v>
      </c>
      <c r="C9" s="26" t="str">
        <f>регистрация!C9</f>
        <v>СЗ</v>
      </c>
      <c r="D9" s="26" t="str">
        <f>регистрация!D9</f>
        <v>ЦВР "Синяя птица"</v>
      </c>
      <c r="E9" s="26" t="str">
        <f>регистрация!E9</f>
        <v>Чистякова М.В.</v>
      </c>
      <c r="F9" s="14">
        <f>'Сводный  ТГТ '!X7</f>
        <v>505</v>
      </c>
      <c r="G9" s="14">
        <f>'Итоговый А '!G11</f>
        <v>8.8</v>
      </c>
      <c r="H9" s="14">
        <f>'Итоговый А '!H9</f>
        <v>20</v>
      </c>
      <c r="I9" s="14">
        <f>'Итоговый А '!I9</f>
        <v>20</v>
      </c>
      <c r="J9" s="14">
        <f>'Итоговый А '!J9</f>
        <v>10.35</v>
      </c>
      <c r="K9" s="14">
        <f>'Итоговый А '!K9</f>
        <v>27</v>
      </c>
      <c r="L9" s="14">
        <f>'Итоговый А '!L9</f>
        <v>13</v>
      </c>
      <c r="M9" s="14">
        <f>'Итоговый А '!M9</f>
        <v>604.15</v>
      </c>
      <c r="N9" s="14">
        <f>'Итоговый А '!N9</f>
        <v>100</v>
      </c>
      <c r="O9" s="1">
        <f>'Итоговый А '!O9</f>
        <v>30</v>
      </c>
      <c r="P9" s="1">
        <f>SUM(N9,O9)</f>
        <v>130</v>
      </c>
      <c r="Q9" s="1">
        <v>1</v>
      </c>
    </row>
    <row r="10" spans="1:17" ht="21" customHeight="1">
      <c r="A10" s="26">
        <f>регистрация!A10</f>
        <v>303</v>
      </c>
      <c r="B10" s="26" t="str">
        <f>регистрация!B10</f>
        <v>ГУ-3</v>
      </c>
      <c r="C10" s="26" t="str">
        <f>регистрация!C10</f>
        <v>СЗ</v>
      </c>
      <c r="D10" s="26" t="str">
        <f>регистрация!D10</f>
        <v>ДТДиМ </v>
      </c>
      <c r="E10" s="26" t="str">
        <f>регистрация!E10</f>
        <v>Родина О.В.</v>
      </c>
      <c r="F10" s="14">
        <f>'Сводный  ТГТ '!X8</f>
        <v>507</v>
      </c>
      <c r="G10" s="14">
        <f>'Итоговый А '!G10</f>
        <v>9.6</v>
      </c>
      <c r="H10" s="14">
        <f>'Итоговый А '!H10</f>
        <v>17.5</v>
      </c>
      <c r="I10" s="14">
        <f>'Итоговый А '!I10</f>
        <v>20</v>
      </c>
      <c r="J10" s="14">
        <f>'Итоговый А '!J10</f>
        <v>13.799999999999999</v>
      </c>
      <c r="K10" s="14">
        <f>'Итоговый А '!K10</f>
        <v>25</v>
      </c>
      <c r="L10" s="14">
        <f>'Итоговый А '!L10</f>
        <v>5</v>
      </c>
      <c r="M10" s="14">
        <f>'Итоговый А '!M10</f>
        <v>597.9</v>
      </c>
      <c r="N10" s="14">
        <f>'Итоговый А '!N10</f>
        <v>99</v>
      </c>
      <c r="O10" s="1">
        <f>'Итоговый А '!O10</f>
        <v>30</v>
      </c>
      <c r="P10" s="1">
        <f>SUM(N10,O10)</f>
        <v>129</v>
      </c>
      <c r="Q10" s="1">
        <v>2</v>
      </c>
    </row>
    <row r="11" spans="1:17" ht="21" customHeight="1">
      <c r="A11" s="26">
        <f>регистрация!A11</f>
        <v>304</v>
      </c>
      <c r="B11" s="26" t="str">
        <f>регистрация!B11</f>
        <v>Эверест</v>
      </c>
      <c r="C11" s="26" t="str">
        <f>регистрация!C11</f>
        <v>СЗ</v>
      </c>
      <c r="D11" s="26" t="str">
        <f>регистрация!D11</f>
        <v>ДТДМ "Хорошево"</v>
      </c>
      <c r="E11" s="26" t="str">
        <f>регистрация!E11</f>
        <v>Скворцов М.Б.</v>
      </c>
      <c r="F11" s="14">
        <f>'Сводный  ТГТ '!X9</f>
        <v>361</v>
      </c>
      <c r="G11" s="14" t="e">
        <f>'Итоговый А '!#REF!</f>
        <v>#REF!</v>
      </c>
      <c r="H11" s="14">
        <f>'Итоговый А '!H11</f>
        <v>20</v>
      </c>
      <c r="I11" s="14">
        <f>'Итоговый А '!I11</f>
        <v>9</v>
      </c>
      <c r="J11" s="14">
        <f>'Итоговый А '!J11</f>
        <v>10.95</v>
      </c>
      <c r="K11" s="14">
        <f>'Итоговый А '!K11</f>
        <v>24</v>
      </c>
      <c r="L11" s="14">
        <f>'Итоговый А '!L11</f>
        <v>0</v>
      </c>
      <c r="M11" s="14">
        <f>'Итоговый А '!M11</f>
        <v>433.75</v>
      </c>
      <c r="N11" s="14">
        <f>'Итоговый А '!N11</f>
        <v>71.8</v>
      </c>
      <c r="O11" s="1">
        <f>'Итоговый А '!O11</f>
        <v>30</v>
      </c>
      <c r="P11" s="1">
        <f>SUM(N11,O11)</f>
        <v>101.8</v>
      </c>
      <c r="Q11" s="1">
        <v>4</v>
      </c>
    </row>
    <row r="12" spans="1:17" ht="21" customHeight="1">
      <c r="A12" s="26">
        <f>регистрация!A12</f>
        <v>305</v>
      </c>
      <c r="B12" s="26" t="str">
        <f>регистрация!B12</f>
        <v>Смена </v>
      </c>
      <c r="C12" s="26" t="str">
        <f>регистрация!C12</f>
        <v>Ю </v>
      </c>
      <c r="D12" s="26" t="str">
        <f>регистрация!D12</f>
        <v>ДДЮТЭ</v>
      </c>
      <c r="E12" s="26" t="str">
        <f>регистрация!E12</f>
        <v>Устинов С.В.</v>
      </c>
      <c r="F12" s="14">
        <f>'Сводный  ТГТ '!X10</f>
        <v>345</v>
      </c>
      <c r="G12" s="14">
        <f>'Итоговый А '!G12</f>
        <v>7.6</v>
      </c>
      <c r="H12" s="14">
        <f>'Итоговый А '!H12</f>
        <v>15</v>
      </c>
      <c r="I12" s="14">
        <f>'Итоговый А '!I12</f>
        <v>17</v>
      </c>
      <c r="J12" s="14">
        <f>'Итоговый А '!J12</f>
        <v>9.15</v>
      </c>
      <c r="K12" s="14">
        <f>'Итоговый А '!K12</f>
        <v>20</v>
      </c>
      <c r="L12" s="14">
        <f>'Итоговый А '!L12</f>
        <v>3</v>
      </c>
      <c r="M12" s="14">
        <f>'Итоговый А '!M12</f>
        <v>416.75</v>
      </c>
      <c r="N12" s="14">
        <f>'Итоговый А '!N12</f>
        <v>69</v>
      </c>
      <c r="O12" s="1">
        <f>'Итоговый А '!O12</f>
        <v>28</v>
      </c>
      <c r="P12" s="1">
        <f>SUM(N12,O12)</f>
        <v>97</v>
      </c>
      <c r="Q12" s="1">
        <v>5</v>
      </c>
    </row>
    <row r="14" spans="1:10" s="3" customFormat="1" ht="18.75" customHeight="1">
      <c r="A14" s="3" t="s">
        <v>21</v>
      </c>
      <c r="E14" s="12" t="s">
        <v>22</v>
      </c>
      <c r="F14" s="12"/>
      <c r="G14" s="12"/>
      <c r="H14" s="12"/>
      <c r="I14" s="12"/>
      <c r="J14" s="12"/>
    </row>
    <row r="15" spans="5:10" ht="18.75" customHeight="1">
      <c r="E15" s="13"/>
      <c r="F15" s="13"/>
      <c r="G15" s="13"/>
      <c r="H15" s="13"/>
      <c r="I15" s="13"/>
      <c r="J15" s="13"/>
    </row>
    <row r="16" spans="1:10" s="3" customFormat="1" ht="18.75" customHeight="1">
      <c r="A16" s="3" t="s">
        <v>23</v>
      </c>
      <c r="E16" s="12" t="s">
        <v>24</v>
      </c>
      <c r="F16" s="12"/>
      <c r="G16" s="12"/>
      <c r="H16" s="12"/>
      <c r="I16" s="12"/>
      <c r="J16" s="12"/>
    </row>
    <row r="20" spans="2:17" s="3" customFormat="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printOptions/>
  <pageMargins left="2.362204724409449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</dc:creator>
  <cp:keywords/>
  <dc:description/>
  <cp:lastModifiedBy>Наталия Парамонова</cp:lastModifiedBy>
  <cp:lastPrinted>2009-05-10T04:27:11Z</cp:lastPrinted>
  <dcterms:created xsi:type="dcterms:W3CDTF">2005-04-16T12:43:26Z</dcterms:created>
  <dcterms:modified xsi:type="dcterms:W3CDTF">2009-05-18T18:56:39Z</dcterms:modified>
  <cp:category/>
  <cp:version/>
  <cp:contentType/>
  <cp:contentStatus/>
</cp:coreProperties>
</file>