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56" windowWidth="15480" windowHeight="11640" firstSheet="6" activeTab="10"/>
  </bookViews>
  <sheets>
    <sheet name="регистрация" sheetId="1" r:id="rId1"/>
    <sheet name="проверка снаряжения" sheetId="2" r:id="rId2"/>
    <sheet name="результат жеребьевки" sheetId="3" r:id="rId3"/>
    <sheet name="старт ктм" sheetId="4" r:id="rId4"/>
    <sheet name="Итоговый(Б)" sheetId="5" r:id="rId5"/>
    <sheet name="Промежуточный итог б " sheetId="6" r:id="rId6"/>
    <sheet name="Конкурсы" sheetId="7" r:id="rId7"/>
    <sheet name="Сводный КТМ" sheetId="8" r:id="rId8"/>
    <sheet name="экстрем ночь" sheetId="9" r:id="rId9"/>
    <sheet name="ПРИЗ ПОБЕДЫ" sheetId="10" r:id="rId10"/>
    <sheet name="первый этап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4">'Итоговый(Б)'!$A$1:$Q$28</definedName>
    <definedName name="_xlnm.Print_Area" localSheetId="0">'регистрация'!$A$1:$K$25</definedName>
    <definedName name="_xlnm.Print_Area" localSheetId="2">'результат жеребьевки'!$A$1:$J$19</definedName>
    <definedName name="_xlnm.Print_Area" localSheetId="7">'Сводный КТМ'!$A$1:$R$26</definedName>
    <definedName name="_xlnm.Print_Area" localSheetId="3">'старт ктм'!$A$1:$K$24</definedName>
    <definedName name="_xlnm.Print_Area" localSheetId="8">'экстрем ночь'!$A$1:$K$23</definedName>
    <definedName name="КОМАНДА" localSheetId="3">'[4]жеребьевка'!$B$8</definedName>
    <definedName name="КОМАНДА">'[2]жеребьевка'!$B$8</definedName>
    <definedName name="команда1" localSheetId="6">#REF!</definedName>
    <definedName name="команда1" localSheetId="1">'проверка снаряжения'!$B$8</definedName>
    <definedName name="команда1" localSheetId="0">'регистрация'!#REF!</definedName>
    <definedName name="команда1" localSheetId="2">'результат жеребьевки'!#REF!</definedName>
    <definedName name="команда1" localSheetId="3">'старт ктм'!#REF!</definedName>
    <definedName name="команда1" localSheetId="8">'экстрем ночь'!$B$8</definedName>
    <definedName name="команда1">'[1]жеребьевка'!$B$8</definedName>
  </definedNames>
  <calcPr fullCalcOnLoad="1"/>
</workbook>
</file>

<file path=xl/sharedStrings.xml><?xml version="1.0" encoding="utf-8"?>
<sst xmlns="http://schemas.openxmlformats.org/spreadsheetml/2006/main" count="281" uniqueCount="133">
  <si>
    <t>№</t>
  </si>
  <si>
    <t>Команды</t>
  </si>
  <si>
    <t>Округ</t>
  </si>
  <si>
    <t>Руководитель</t>
  </si>
  <si>
    <t>Сумма баллов</t>
  </si>
  <si>
    <t>Штрафт за превышение ОВ</t>
  </si>
  <si>
    <t>Результат</t>
  </si>
  <si>
    <t>Примечание</t>
  </si>
  <si>
    <t>Главный судья</t>
  </si>
  <si>
    <t>Главный секретарь</t>
  </si>
  <si>
    <t>Н.В. Александров</t>
  </si>
  <si>
    <t xml:space="preserve">ИТОГОВЫЙ ПРОТОКОЛ </t>
  </si>
  <si>
    <t>КТМ</t>
  </si>
  <si>
    <t>СКАЛОЛАЗАНИЕ</t>
  </si>
  <si>
    <t>УЗЛЫ</t>
  </si>
  <si>
    <t>СУММА БАЛЛОВ</t>
  </si>
  <si>
    <t>ЗАЧЁТНЫЕ БАЛЛЫ</t>
  </si>
  <si>
    <t>МЕСТО</t>
  </si>
  <si>
    <t>Время нахождения на дистанции</t>
  </si>
  <si>
    <t>Сумма отсечек времени</t>
  </si>
  <si>
    <t>Бонус</t>
  </si>
  <si>
    <t>Класс Б</t>
  </si>
  <si>
    <t>Навесная переправа</t>
  </si>
  <si>
    <t>П-образная дистанция</t>
  </si>
  <si>
    <t>Подъём с альпенштоком + сюрприз</t>
  </si>
  <si>
    <t>Переправа по бревну</t>
  </si>
  <si>
    <t>ЗАЩИТА МАРШРУТА</t>
  </si>
  <si>
    <t>ЗАЧЁТНЫЕ БАЛЛЫ (ЗИМНИЙ ТУР)</t>
  </si>
  <si>
    <t>КОНКУРСНАЯ ПРОГРАММА</t>
  </si>
  <si>
    <t>Н.В. Парамонова</t>
  </si>
  <si>
    <t>Главный судья:</t>
  </si>
  <si>
    <t>Главный секретарь:</t>
  </si>
  <si>
    <t>Команда</t>
  </si>
  <si>
    <t>Учреждение</t>
  </si>
  <si>
    <t xml:space="preserve">Главный судья:                    </t>
  </si>
  <si>
    <t xml:space="preserve">Александров Н.В. </t>
  </si>
  <si>
    <t xml:space="preserve">Главный секретарь:                </t>
  </si>
  <si>
    <t>Парамонова Н.В.</t>
  </si>
  <si>
    <t>ИТОГО</t>
  </si>
  <si>
    <t xml:space="preserve">ТУРИСТСКИЕ НАВЫКИ и БЫТ </t>
  </si>
  <si>
    <t>Предварительный сводный  протокол соревнований</t>
  </si>
  <si>
    <t>ОКАЗАНИЕ ДОВРАЧЕБНОЙ ПОМОЩИ</t>
  </si>
  <si>
    <t>Проверка снаряжения</t>
  </si>
  <si>
    <t xml:space="preserve">Обход 1 </t>
  </si>
  <si>
    <t>Обход 2</t>
  </si>
  <si>
    <t>Обход 3</t>
  </si>
  <si>
    <t>Протокол регистрации</t>
  </si>
  <si>
    <t>Количественный состав</t>
  </si>
  <si>
    <t>Приказ</t>
  </si>
  <si>
    <t>Мед.допуск</t>
  </si>
  <si>
    <t>С инструкцией по технике безопасности  ознакомлен:</t>
  </si>
  <si>
    <t>Всего</t>
  </si>
  <si>
    <t>Взрослых</t>
  </si>
  <si>
    <t>Участников</t>
  </si>
  <si>
    <t>класс Б</t>
  </si>
  <si>
    <t>Снаряжение принято</t>
  </si>
  <si>
    <t xml:space="preserve">Зам. главного судьи по безопасности:                   </t>
  </si>
  <si>
    <t>Алексеев А.А.</t>
  </si>
  <si>
    <t>КОНКУРСНАЯ ПРОГРАММА (зач. баллы)</t>
  </si>
  <si>
    <t>61-е городское первенство по туризму среди учащихся образовательных учреждений г. Москвы.
Соревнования "ПРИЗ ПОБЕДЫ" по виду Горный туризм</t>
  </si>
  <si>
    <t xml:space="preserve">ИТОГОВЫЙ ПРОТОКОЛ КТМ </t>
  </si>
  <si>
    <t>62-е городское первенство по туризму среди учащихся образовательныхучреждений г. Москвы
Соревнования "Приз Победы" по виду горный туризм</t>
  </si>
  <si>
    <t xml:space="preserve">                 </t>
  </si>
  <si>
    <t>Экстремальная ночевка</t>
  </si>
  <si>
    <t>Кипячение воды</t>
  </si>
  <si>
    <t>Изготовление носилок</t>
  </si>
  <si>
    <t>Тактическая задача</t>
  </si>
  <si>
    <t>Эвакуация</t>
  </si>
  <si>
    <t>Штраф</t>
  </si>
  <si>
    <t>ЭКСТРЕМАЛЬНАЯ НОЧЕВКА</t>
  </si>
  <si>
    <t>мм</t>
  </si>
  <si>
    <t>ЦВР "Митино"</t>
  </si>
  <si>
    <t>ДДЮТЭ</t>
  </si>
  <si>
    <t>Эдельвейс-2</t>
  </si>
  <si>
    <t>Эверест-2</t>
  </si>
  <si>
    <t>МосгорСЮТур</t>
  </si>
  <si>
    <t>ГУ-3</t>
  </si>
  <si>
    <t>Камелот</t>
  </si>
  <si>
    <t>ГУ-4</t>
  </si>
  <si>
    <t>Смена</t>
  </si>
  <si>
    <t>ГУ-5</t>
  </si>
  <si>
    <t>Эверест-3</t>
  </si>
  <si>
    <t>Три дороги</t>
  </si>
  <si>
    <t>Вершина</t>
  </si>
  <si>
    <t>Город</t>
  </si>
  <si>
    <t>Скворцов М.Б.</t>
  </si>
  <si>
    <t>Ермилов А.М.</t>
  </si>
  <si>
    <t>Миляев Р.В.</t>
  </si>
  <si>
    <t>Родина О.В.</t>
  </si>
  <si>
    <t>Устинов С.В.</t>
  </si>
  <si>
    <t>Щербина А.В.</t>
  </si>
  <si>
    <t>Родионова Л.И.</t>
  </si>
  <si>
    <t>Матюшенко Е.В.</t>
  </si>
  <si>
    <t>Шепелев В.А.</t>
  </si>
  <si>
    <t>ДТДМ "Хорошево"</t>
  </si>
  <si>
    <t>ДТ "Кунцево"</t>
  </si>
  <si>
    <t>ГДДЮТ</t>
  </si>
  <si>
    <t>ГОУ ДДЮТЭ</t>
  </si>
  <si>
    <t>Гимназия 1515</t>
  </si>
  <si>
    <t>Никонова Г.П.</t>
  </si>
  <si>
    <t>Импульс</t>
  </si>
  <si>
    <t>ЗУО</t>
  </si>
  <si>
    <t>ЦВР Раменки</t>
  </si>
  <si>
    <t>ЮУО</t>
  </si>
  <si>
    <t>СЗУО</t>
  </si>
  <si>
    <t>Время старта</t>
  </si>
  <si>
    <t>Дубов И.В.</t>
  </si>
  <si>
    <t>Результаты жеребьёвки КТМ</t>
  </si>
  <si>
    <t>№ Старта</t>
  </si>
  <si>
    <t>62-е городское первенство по туризму среди учащихся образовательныхучреждений г. Москвы</t>
  </si>
  <si>
    <t>Соревнования "Приз Победы" по виду горный туризм</t>
  </si>
  <si>
    <t>ПРОТОКОЛ СТАРТА И ФИНИША КТМ</t>
  </si>
  <si>
    <t>ВЕС КОНТРОЛЬНОГО ГРУЗА НА СТАРТЕ</t>
  </si>
  <si>
    <t>ВРЕМЯ ФИНИША</t>
  </si>
  <si>
    <t>ВЕС КОНТРОЛЬНОГО ГРУЗА НА ФИНИШЕ</t>
  </si>
  <si>
    <t>ПРИМЕЧАНИЕ</t>
  </si>
  <si>
    <t>класс А</t>
  </si>
  <si>
    <t xml:space="preserve">КОНКУРСЫ </t>
  </si>
  <si>
    <t>Кроссворд</t>
  </si>
  <si>
    <t>Задачи</t>
  </si>
  <si>
    <t>Рельеф</t>
  </si>
  <si>
    <t>Рассказ</t>
  </si>
  <si>
    <t>Итог</t>
  </si>
  <si>
    <t>Спуск по склону с наведением перил и организацией командной страховки</t>
  </si>
  <si>
    <t>* Этап анулирован согласно протесту руководителя команды 104</t>
  </si>
  <si>
    <t>Подъём по склону с организацией перил *</t>
  </si>
  <si>
    <t xml:space="preserve">Н.В. Парамонова </t>
  </si>
  <si>
    <t>вне зачета</t>
  </si>
  <si>
    <t>Место</t>
  </si>
  <si>
    <t>ЗАЧЁТНЫЕ БАЛЛЫ "Приз Победы"</t>
  </si>
  <si>
    <t>Итоговый протокол соревновани "Приз Победы"  - класс Б</t>
  </si>
  <si>
    <t>Итоговый протокол первого этапа соревнований - класс Б</t>
  </si>
  <si>
    <t>Примечания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</si>
</sst>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1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0"/>
      <color indexed="9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 vertical="center" wrapText="1"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/>
    </xf>
    <xf numFmtId="0" fontId="8" fillId="0" borderId="0" xfId="0" applyFont="1" applyAlignment="1">
      <alignment horizontal="centerContinuous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justify" textRotation="90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textRotation="90"/>
    </xf>
    <xf numFmtId="0" fontId="6" fillId="0" borderId="0" xfId="0" applyFont="1" applyBorder="1" applyAlignment="1">
      <alignment horizontal="center" vertical="justify" textRotation="90" wrapText="1"/>
    </xf>
    <xf numFmtId="0" fontId="6" fillId="0" borderId="1" xfId="0" applyFont="1" applyBorder="1" applyAlignment="1">
      <alignment horizontal="center" textRotation="90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0" xfId="0" applyFont="1" applyAlignment="1">
      <alignment/>
    </xf>
    <xf numFmtId="1" fontId="7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textRotation="90" wrapText="1"/>
    </xf>
    <xf numFmtId="0" fontId="6" fillId="0" borderId="5" xfId="0" applyFont="1" applyBorder="1" applyAlignment="1">
      <alignment horizont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8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 vertical="justify" textRotation="90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taly\&#1088;&#1072;&#1073;&#1086;&#1090;&#1072;\&#1094;&#1076;&#1102;&#1090;&#1076;\slety\&#1075;&#1086;&#1088;&#1089;&#1083;&#1077;&#1090;%2006\&#1087;&#1088;&#1086;&#1090;&#1086;&#1082;&#1086;&#1083;&#1099;%20&#1040;\&#1087;&#1088;&#1086;&#1090;&#1086;&#1082;&#1086;&#1083;&#1099;&#10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taly\&#1088;&#1072;&#1073;&#1086;&#1090;&#1072;\&#1094;&#1076;&#1102;&#1090;&#1076;\slety\&#1075;&#1086;&#1088;&#1089;&#1083;&#1077;&#1090;%2006\&#1079;&#1080;&#1084;&#1072;%20&#1072;06\&#1048;&#1090;&#1086;&#1075;&#1080;%20&#1041;%20-%20&#1047;&#1048;&#1052;&#104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taly\&#1088;&#1072;&#1073;&#1086;&#1090;&#1072;\&#1094;&#1076;&#1102;&#1090;&#1076;\slety\&#1075;&#1086;&#1088;&#1089;&#1083;&#1077;&#1090;%2006\&#1087;&#1088;&#1086;&#1090;&#1086;&#1082;&#1086;&#1083;&#1099;%20&#1040;\&#1087;&#1088;&#1086;&#1090;&#1086;&#1082;&#1086;&#1083;&#1099;&#104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7;&#1074;&#1077;&#1090;&#1080;&#1082;\&#1056;&#1072;&#1073;&#1086;&#1095;&#1080;&#1081;%20&#1089;&#1090;&#1086;&#1083;\&#1084;&#1072;&#1081;2007\&#1087;&#1088;&#1086;&#1090;&#1086;&#1082;&#1086;&#1083;&#1099;%20&#1041;\&#1048;&#1090;&#1086;&#1075;&#1080;%20&#104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Ntaly\&#1089;&#1083;&#1077;&#1090;\&#1075;&#1086;&#1088;&#1089;&#1083;&#1077;&#1090;%202007\&#1052;&#1040;&#1049;\&#1087;&#1088;&#1086;&#1090;&#1086;&#1082;&#1086;&#1083;&#1099;%20&#1040;\&#1087;&#1088;&#1086;&#1090;&#1086;&#1082;&#1086;&#1083;&#1099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еребьевка"/>
      <sheetName val="ТГТ1"/>
      <sheetName val="Бревно"/>
      <sheetName val="Груз "/>
      <sheetName val="Пострадавший (2)"/>
      <sheetName val="Пострадавший (3)"/>
      <sheetName val="спуск на сопровождающем"/>
      <sheetName val="Навес.Пер"/>
      <sheetName val="Лист3"/>
      <sheetName val="Узлы"/>
      <sheetName val="Быт"/>
      <sheetName val="ЗащитаПохода"/>
      <sheetName val="Оказ.Доврач.Пом"/>
      <sheetName val="Надев.Системы"/>
      <sheetName val="тгт2"/>
      <sheetName val="Бергшрунд(Спуск)"/>
      <sheetName val="ПодъёмКруто-нак.Навес.пер"/>
      <sheetName val="Самовылаз"/>
      <sheetName val="П-образка(Подъём)"/>
      <sheetName val="П-образка(Траверс)"/>
      <sheetName val="П-образка (Спуск)"/>
      <sheetName val="сводный П-образка"/>
      <sheetName val="транспортировка"/>
    </sheetNames>
    <sheetDataSet>
      <sheetData sheetId="0">
        <row r="8">
          <cell r="B8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жеребьевка"/>
      <sheetName val="ТГТ1"/>
      <sheetName val="Бревно"/>
      <sheetName val="Груз "/>
      <sheetName val="Пострадавший (2)"/>
      <sheetName val="Пострадавший (3)"/>
      <sheetName val="спуск на сопровождающем"/>
      <sheetName val="Навес.Пер"/>
      <sheetName val="Лист3"/>
      <sheetName val="Узлы"/>
      <sheetName val="Быт"/>
      <sheetName val="ЗащитаПохода"/>
      <sheetName val="Оказ.Доврач.Пом"/>
      <sheetName val="Надев.Системы"/>
      <sheetName val="тгт2"/>
      <sheetName val="Бергшрунд(Спуск)"/>
      <sheetName val="ПодъёмКруто-нак.Навес.пер"/>
      <sheetName val="Самовылаз"/>
      <sheetName val="П-образка(Подъём)"/>
      <sheetName val="П-образка(Траверс)"/>
      <sheetName val="П-образка (Спуск)"/>
      <sheetName val="сводный П-образка"/>
      <sheetName val="транспортировка"/>
    </sheetNames>
    <sheetDataSet>
      <sheetData sheetId="0">
        <row r="8">
          <cell r="B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старт"/>
      <sheetName val="финиш"/>
      <sheetName val="системы"/>
      <sheetName val="перила"/>
      <sheetName val="лавина"/>
      <sheetName val="поиск"/>
      <sheetName val="ледоруб"/>
      <sheetName val="альпеншток"/>
      <sheetName val="обед"/>
      <sheetName val="теория"/>
      <sheetName val=" сводный"/>
      <sheetName val="Итоговый "/>
    </sheetNames>
    <sheetDataSet>
      <sheetData sheetId="0">
        <row r="11">
          <cell r="D11" t="str">
            <v>ДТДМ "Хорошево"</v>
          </cell>
        </row>
        <row r="12">
          <cell r="E12" t="str">
            <v>Ольховская И.Г.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жеребьевка"/>
      <sheetName val="ТГТ1"/>
      <sheetName val="Бревно"/>
      <sheetName val="Груз "/>
      <sheetName val="Пострадавший (2)"/>
      <sheetName val="Пострадавший (3)"/>
      <sheetName val="спуск на сопровождающем"/>
      <sheetName val="Навес.Пер"/>
      <sheetName val="Лист3"/>
      <sheetName val="Узлы"/>
      <sheetName val="Быт"/>
      <sheetName val="ЗащитаПохода"/>
      <sheetName val="Оказ.Доврач.Пом"/>
      <sheetName val="Надев.Системы"/>
      <sheetName val="тгт2"/>
      <sheetName val="Бергшрунд(Спуск)"/>
      <sheetName val="ПодъёмКруто-нак.Навес.пер"/>
      <sheetName val="Самовылаз"/>
      <sheetName val="П-образка(Подъём)"/>
      <sheetName val="П-образка(Траверс)"/>
      <sheetName val="П-образка (Спуск)"/>
      <sheetName val="сводный П-образка"/>
      <sheetName val="транспортировка"/>
    </sheetNames>
    <sheetDataSet>
      <sheetData sheetId="0">
        <row r="8">
          <cell r="B8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проверка снаряжения"/>
      <sheetName val="результат жеребьевки"/>
      <sheetName val="Итоговый(Б)"/>
      <sheetName val="Промежуточный итог б "/>
      <sheetName val="Сводный КТМ"/>
      <sheetName val="экстрем ночь"/>
    </sheetNames>
    <sheetDataSet>
      <sheetData sheetId="0">
        <row r="8">
          <cell r="A8">
            <v>101</v>
          </cell>
          <cell r="C8" t="str">
            <v>ЮУО</v>
          </cell>
          <cell r="D8" t="str">
            <v>ДДЮТЭ</v>
          </cell>
          <cell r="E8" t="str">
            <v>Ольховская И.Г.</v>
          </cell>
        </row>
        <row r="9">
          <cell r="A9">
            <v>102</v>
          </cell>
          <cell r="C9" t="str">
            <v>СЗУО</v>
          </cell>
          <cell r="D9" t="str">
            <v>Гимназия 1515</v>
          </cell>
          <cell r="E9" t="str">
            <v>Скворцов М.Б.</v>
          </cell>
        </row>
        <row r="10">
          <cell r="A10">
            <v>103</v>
          </cell>
          <cell r="C10" t="str">
            <v>Город</v>
          </cell>
          <cell r="D10" t="str">
            <v>МосгорСЮТур</v>
          </cell>
          <cell r="E10" t="str">
            <v>Матюшенко Е.В.</v>
          </cell>
        </row>
        <row r="11">
          <cell r="A11">
            <v>104</v>
          </cell>
          <cell r="C11" t="str">
            <v>СЗУО</v>
          </cell>
          <cell r="D11" t="str">
            <v>ДТДМ "Хорошево"</v>
          </cell>
          <cell r="E11" t="str">
            <v>Ермилов А.М.</v>
          </cell>
        </row>
        <row r="12">
          <cell r="A12">
            <v>105</v>
          </cell>
          <cell r="C12" t="str">
            <v>ЮУО</v>
          </cell>
        </row>
        <row r="13">
          <cell r="A13">
            <v>106</v>
          </cell>
          <cell r="C13" t="str">
            <v>СЗУО</v>
          </cell>
          <cell r="D13" t="str">
            <v>ДТДМ "Хорошево"</v>
          </cell>
          <cell r="E13" t="str">
            <v>Родина О.В.</v>
          </cell>
        </row>
        <row r="14">
          <cell r="A14">
            <v>107</v>
          </cell>
          <cell r="C14" t="str">
            <v>ЮУО</v>
          </cell>
          <cell r="D14" t="str">
            <v>ГОУ ДДЮТЭ</v>
          </cell>
          <cell r="E14" t="str">
            <v>Устинов С.В.</v>
          </cell>
        </row>
        <row r="15">
          <cell r="A15">
            <v>108</v>
          </cell>
          <cell r="C15" t="str">
            <v>СЗУО</v>
          </cell>
          <cell r="D15" t="str">
            <v>ЦВР "Митино"</v>
          </cell>
          <cell r="E15" t="str">
            <v>Щербина А.В.</v>
          </cell>
        </row>
        <row r="16">
          <cell r="A16">
            <v>109</v>
          </cell>
          <cell r="C16" t="str">
            <v>СЗУО</v>
          </cell>
          <cell r="D16" t="str">
            <v>ДТДМ "Хорошево"</v>
          </cell>
          <cell r="E16" t="str">
            <v>Родионова Л.И.</v>
          </cell>
        </row>
        <row r="17">
          <cell r="A17">
            <v>110</v>
          </cell>
          <cell r="C17" t="str">
            <v>ЗУО</v>
          </cell>
          <cell r="D17" t="str">
            <v>ДТ "Кунцево"</v>
          </cell>
          <cell r="E17" t="str">
            <v>Дубов И.В.</v>
          </cell>
        </row>
        <row r="18">
          <cell r="A18">
            <v>111</v>
          </cell>
          <cell r="C18" t="str">
            <v>Город</v>
          </cell>
          <cell r="D18" t="str">
            <v>ГДДЮТ</v>
          </cell>
          <cell r="E18" t="str">
            <v>Шепелев В.А.</v>
          </cell>
        </row>
        <row r="19">
          <cell r="A19">
            <v>112</v>
          </cell>
          <cell r="C19" t="str">
            <v>ЗУО</v>
          </cell>
          <cell r="D19" t="str">
            <v>ЦВР Раменки</v>
          </cell>
          <cell r="E19" t="str">
            <v>Никонова Г.П.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ыт (2)"/>
      <sheetName val="ТГТ1"/>
      <sheetName val="Бревно"/>
      <sheetName val="Груз "/>
      <sheetName val="Пострадавший (2)"/>
      <sheetName val="Пострадавший (3)"/>
      <sheetName val="спуск на сопровождающем"/>
      <sheetName val="Навес.Пер"/>
      <sheetName val="Лист3"/>
      <sheetName val="Узлы"/>
      <sheetName val="Быт"/>
      <sheetName val="ЗащитаПохода"/>
      <sheetName val="Оказ.Доврач.Пом"/>
      <sheetName val="Надев.Сиситемы"/>
      <sheetName val="тгт2"/>
      <sheetName val="Бергшрунд(Спуск)"/>
      <sheetName val="ПодъёмКруто-нак.Навес.пер"/>
      <sheetName val="Самовылаз"/>
      <sheetName val="П-образка(Подъём)"/>
      <sheetName val="П-образка(Траверс)"/>
      <sheetName val="П-образка (Спуск)"/>
      <sheetName val="сводный П-образка"/>
      <sheetName val="транспортировка"/>
      <sheetName val="обложка змк"/>
      <sheetName val="змк1"/>
      <sheetName val="змк1 (2)"/>
      <sheetName val="змк1 (3)"/>
      <sheetName val="змк1 (4)"/>
      <sheetName val="змк1 (5)"/>
      <sheetName val="змк1 (6)"/>
      <sheetName val="змк1 (7)"/>
      <sheetName val="змк1 (8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K3" sqref="K3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7.875" style="0" bestFit="1" customWidth="1"/>
    <col min="4" max="4" width="17.625" style="0" customWidth="1"/>
    <col min="5" max="5" width="21.875" style="0" customWidth="1"/>
    <col min="6" max="6" width="7.125" style="0" customWidth="1"/>
    <col min="7" max="7" width="7.75390625" style="0" customWidth="1"/>
    <col min="8" max="8" width="7.125" style="0" customWidth="1"/>
    <col min="9" max="10" width="10.00390625" style="0" customWidth="1"/>
    <col min="11" max="11" width="17.25390625" style="0" customWidth="1"/>
    <col min="12" max="12" width="0.6171875" style="0" hidden="1" customWidth="1"/>
    <col min="13" max="13" width="5.25390625" style="0" customWidth="1"/>
  </cols>
  <sheetData>
    <row r="1" spans="1:10" s="3" customFormat="1" ht="42" customHeight="1">
      <c r="A1" s="9" t="s">
        <v>61</v>
      </c>
      <c r="B1" s="10"/>
      <c r="C1" s="10"/>
      <c r="D1" s="10"/>
      <c r="E1" s="10"/>
      <c r="F1" s="10"/>
      <c r="G1" s="10"/>
      <c r="H1" s="10"/>
      <c r="I1" s="10"/>
      <c r="J1" s="10"/>
    </row>
    <row r="3" ht="18">
      <c r="K3" s="6" t="s">
        <v>54</v>
      </c>
    </row>
    <row r="4" spans="1:11" s="11" customFormat="1" ht="23.25">
      <c r="A4" s="4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ht="21" customHeight="1"/>
    <row r="6" spans="1:11" s="12" customFormat="1" ht="63" customHeight="1">
      <c r="A6" s="47" t="s">
        <v>0</v>
      </c>
      <c r="B6" s="47" t="s">
        <v>32</v>
      </c>
      <c r="C6" s="47" t="s">
        <v>2</v>
      </c>
      <c r="D6" s="47" t="s">
        <v>33</v>
      </c>
      <c r="E6" s="47" t="s">
        <v>3</v>
      </c>
      <c r="F6" s="50" t="s">
        <v>47</v>
      </c>
      <c r="G6" s="51"/>
      <c r="H6" s="52"/>
      <c r="I6" s="53" t="s">
        <v>48</v>
      </c>
      <c r="J6" s="53" t="s">
        <v>49</v>
      </c>
      <c r="K6" s="55" t="s">
        <v>50</v>
      </c>
    </row>
    <row r="7" spans="1:11" s="12" customFormat="1" ht="78.75" customHeight="1">
      <c r="A7" s="48"/>
      <c r="B7" s="48"/>
      <c r="C7" s="48"/>
      <c r="D7" s="48"/>
      <c r="E7" s="48"/>
      <c r="F7" s="26" t="s">
        <v>51</v>
      </c>
      <c r="G7" s="26" t="s">
        <v>52</v>
      </c>
      <c r="H7" s="26" t="s">
        <v>53</v>
      </c>
      <c r="I7" s="54"/>
      <c r="J7" s="54"/>
      <c r="K7" s="56"/>
    </row>
    <row r="8" spans="1:11" ht="18" customHeight="1">
      <c r="A8" s="13">
        <v>101</v>
      </c>
      <c r="B8" s="1" t="s">
        <v>73</v>
      </c>
      <c r="C8" s="1" t="s">
        <v>103</v>
      </c>
      <c r="D8" s="1" t="s">
        <v>72</v>
      </c>
      <c r="E8" s="1" t="str">
        <f>('[3]регистрация'!E12)</f>
        <v>Ольховская И.Г.</v>
      </c>
      <c r="F8" s="1">
        <v>9</v>
      </c>
      <c r="G8" s="1">
        <v>1</v>
      </c>
      <c r="H8" s="1">
        <v>8</v>
      </c>
      <c r="I8" s="1"/>
      <c r="J8" s="1"/>
      <c r="K8" s="1"/>
    </row>
    <row r="9" spans="1:11" ht="18" customHeight="1">
      <c r="A9" s="13">
        <v>102</v>
      </c>
      <c r="B9" s="1" t="s">
        <v>74</v>
      </c>
      <c r="C9" s="1" t="s">
        <v>104</v>
      </c>
      <c r="D9" s="1" t="s">
        <v>98</v>
      </c>
      <c r="E9" s="1" t="s">
        <v>85</v>
      </c>
      <c r="F9" s="1">
        <v>11</v>
      </c>
      <c r="G9" s="1">
        <v>2</v>
      </c>
      <c r="H9" s="1">
        <v>9</v>
      </c>
      <c r="I9" s="1"/>
      <c r="J9" s="1"/>
      <c r="K9" s="1"/>
    </row>
    <row r="10" spans="1:11" ht="18" customHeight="1">
      <c r="A10" s="13">
        <v>103</v>
      </c>
      <c r="B10" t="s">
        <v>75</v>
      </c>
      <c r="C10" s="1" t="s">
        <v>84</v>
      </c>
      <c r="D10" s="1" t="s">
        <v>75</v>
      </c>
      <c r="E10" s="38" t="s">
        <v>92</v>
      </c>
      <c r="F10" s="1">
        <v>10</v>
      </c>
      <c r="G10" s="1">
        <v>2</v>
      </c>
      <c r="H10" s="1">
        <v>8</v>
      </c>
      <c r="I10" s="1"/>
      <c r="J10" s="1"/>
      <c r="K10" s="1"/>
    </row>
    <row r="11" spans="1:11" ht="18" customHeight="1">
      <c r="A11" s="13">
        <v>104</v>
      </c>
      <c r="B11" s="1" t="s">
        <v>76</v>
      </c>
      <c r="C11" s="1" t="s">
        <v>104</v>
      </c>
      <c r="D11" s="1" t="s">
        <v>94</v>
      </c>
      <c r="E11" s="1" t="s">
        <v>86</v>
      </c>
      <c r="F11" s="1">
        <v>11</v>
      </c>
      <c r="G11" s="1">
        <v>2</v>
      </c>
      <c r="H11" s="1">
        <v>9</v>
      </c>
      <c r="I11" s="1"/>
      <c r="J11" s="1"/>
      <c r="K11" s="1"/>
    </row>
    <row r="12" spans="1:11" ht="18" customHeight="1">
      <c r="A12" s="13">
        <v>105</v>
      </c>
      <c r="B12" s="1" t="s">
        <v>77</v>
      </c>
      <c r="C12" s="1" t="s">
        <v>103</v>
      </c>
      <c r="D12" s="1" t="s">
        <v>72</v>
      </c>
      <c r="E12" s="1" t="s">
        <v>87</v>
      </c>
      <c r="F12" s="1">
        <v>14</v>
      </c>
      <c r="G12" s="1">
        <v>3</v>
      </c>
      <c r="H12" s="1">
        <v>11</v>
      </c>
      <c r="I12" s="1"/>
      <c r="J12" s="1"/>
      <c r="K12" s="1"/>
    </row>
    <row r="13" spans="1:11" ht="18" customHeight="1">
      <c r="A13" s="13">
        <v>106</v>
      </c>
      <c r="B13" s="33" t="s">
        <v>78</v>
      </c>
      <c r="C13" s="1" t="s">
        <v>104</v>
      </c>
      <c r="D13" s="1" t="str">
        <f>('[3]регистрация'!D11)</f>
        <v>ДТДМ "Хорошево"</v>
      </c>
      <c r="E13" s="1" t="s">
        <v>88</v>
      </c>
      <c r="F13" s="1">
        <v>10</v>
      </c>
      <c r="G13" s="1">
        <v>2</v>
      </c>
      <c r="H13" s="1">
        <v>8</v>
      </c>
      <c r="I13" s="1"/>
      <c r="J13" s="1"/>
      <c r="K13" s="1"/>
    </row>
    <row r="14" spans="1:11" ht="18" customHeight="1">
      <c r="A14" s="13">
        <v>107</v>
      </c>
      <c r="B14" s="32" t="s">
        <v>79</v>
      </c>
      <c r="C14" s="1" t="s">
        <v>103</v>
      </c>
      <c r="D14" s="1" t="s">
        <v>97</v>
      </c>
      <c r="E14" s="1" t="s">
        <v>89</v>
      </c>
      <c r="F14" s="1">
        <v>15</v>
      </c>
      <c r="G14" s="1">
        <v>2</v>
      </c>
      <c r="H14" s="1">
        <v>13</v>
      </c>
      <c r="I14" s="1"/>
      <c r="J14" s="1"/>
      <c r="K14" s="1"/>
    </row>
    <row r="15" spans="1:11" ht="18" customHeight="1">
      <c r="A15" s="13">
        <v>108</v>
      </c>
      <c r="B15" s="32" t="s">
        <v>80</v>
      </c>
      <c r="C15" s="1" t="s">
        <v>104</v>
      </c>
      <c r="D15" s="1" t="s">
        <v>71</v>
      </c>
      <c r="E15" s="1" t="s">
        <v>90</v>
      </c>
      <c r="F15" s="1"/>
      <c r="G15" s="1"/>
      <c r="H15" s="1"/>
      <c r="I15" s="1"/>
      <c r="J15" s="1"/>
      <c r="K15" s="1"/>
    </row>
    <row r="16" spans="1:11" ht="18" customHeight="1">
      <c r="A16" s="13">
        <v>109</v>
      </c>
      <c r="B16" s="34" t="s">
        <v>81</v>
      </c>
      <c r="C16" s="1" t="s">
        <v>104</v>
      </c>
      <c r="D16" s="1" t="s">
        <v>94</v>
      </c>
      <c r="E16" s="1" t="s">
        <v>91</v>
      </c>
      <c r="F16" s="1">
        <v>11</v>
      </c>
      <c r="G16" s="1">
        <v>2</v>
      </c>
      <c r="H16" s="1">
        <v>9</v>
      </c>
      <c r="I16" s="1"/>
      <c r="J16" s="1"/>
      <c r="K16" s="1"/>
    </row>
    <row r="17" spans="1:11" ht="18" customHeight="1">
      <c r="A17" s="13">
        <v>110</v>
      </c>
      <c r="B17" s="32" t="s">
        <v>82</v>
      </c>
      <c r="C17" s="1" t="s">
        <v>101</v>
      </c>
      <c r="D17" s="1" t="s">
        <v>95</v>
      </c>
      <c r="E17" s="1" t="s">
        <v>106</v>
      </c>
      <c r="F17" s="1">
        <v>10</v>
      </c>
      <c r="G17" s="1">
        <v>2</v>
      </c>
      <c r="H17" s="1">
        <v>8</v>
      </c>
      <c r="I17" s="1"/>
      <c r="J17" s="1"/>
      <c r="K17" s="1"/>
    </row>
    <row r="18" spans="1:11" ht="18" customHeight="1">
      <c r="A18" s="13">
        <v>111</v>
      </c>
      <c r="B18" s="32" t="s">
        <v>83</v>
      </c>
      <c r="C18" s="1" t="s">
        <v>84</v>
      </c>
      <c r="D18" s="1" t="s">
        <v>96</v>
      </c>
      <c r="E18" s="1" t="s">
        <v>93</v>
      </c>
      <c r="F18" s="1">
        <v>10</v>
      </c>
      <c r="G18" s="1">
        <v>1</v>
      </c>
      <c r="H18" s="1">
        <v>9</v>
      </c>
      <c r="I18" s="1"/>
      <c r="J18" s="1"/>
      <c r="K18" s="1"/>
    </row>
    <row r="19" spans="1:11" ht="18" customHeight="1">
      <c r="A19" s="13">
        <v>112</v>
      </c>
      <c r="B19" s="32" t="s">
        <v>100</v>
      </c>
      <c r="C19" s="1" t="s">
        <v>101</v>
      </c>
      <c r="D19" s="1" t="s">
        <v>102</v>
      </c>
      <c r="E19" s="1" t="s">
        <v>99</v>
      </c>
      <c r="F19" s="1"/>
      <c r="G19" s="1"/>
      <c r="H19" s="1"/>
      <c r="I19" s="1"/>
      <c r="J19" s="1"/>
      <c r="K19" s="1"/>
    </row>
    <row r="20" spans="1:11" ht="18" customHeight="1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8" customHeight="1">
      <c r="A21" s="29"/>
      <c r="B21" s="30" t="s">
        <v>70</v>
      </c>
      <c r="C21" s="31"/>
      <c r="D21" s="31"/>
      <c r="E21" s="31"/>
      <c r="F21" s="31"/>
      <c r="G21" s="31"/>
      <c r="H21" s="31"/>
      <c r="I21" s="31"/>
      <c r="J21" s="31"/>
      <c r="K21" s="31"/>
    </row>
    <row r="23" spans="1:7" s="3" customFormat="1" ht="15">
      <c r="A23" s="3" t="s">
        <v>34</v>
      </c>
      <c r="E23" s="14" t="s">
        <v>35</v>
      </c>
      <c r="F23" s="14"/>
      <c r="G23" s="14"/>
    </row>
    <row r="24" spans="5:7" ht="12.75">
      <c r="E24" s="15"/>
      <c r="F24" s="15"/>
      <c r="G24" s="15"/>
    </row>
    <row r="25" spans="1:7" s="3" customFormat="1" ht="15">
      <c r="A25" s="3" t="s">
        <v>36</v>
      </c>
      <c r="E25" s="14" t="s">
        <v>37</v>
      </c>
      <c r="F25" s="14"/>
      <c r="G25" s="14"/>
    </row>
  </sheetData>
  <mergeCells count="10">
    <mergeCell ref="D6:D7"/>
    <mergeCell ref="E6:E7"/>
    <mergeCell ref="A4:K4"/>
    <mergeCell ref="F6:H6"/>
    <mergeCell ref="I6:I7"/>
    <mergeCell ref="J6:J7"/>
    <mergeCell ref="K6:K7"/>
    <mergeCell ref="A6:A7"/>
    <mergeCell ref="B6:B7"/>
    <mergeCell ref="C6:C7"/>
  </mergeCells>
  <printOptions/>
  <pageMargins left="1.1811023622047245" right="0" top="0.3937007874015748" bottom="0.7874015748031497" header="0" footer="0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75" zoomScaleNormal="75" workbookViewId="0" topLeftCell="A7">
      <selection activeCell="P27" sqref="P27"/>
    </sheetView>
  </sheetViews>
  <sheetFormatPr defaultColWidth="9.00390625" defaultRowHeight="12.75"/>
  <cols>
    <col min="1" max="1" width="10.625" style="0" customWidth="1"/>
    <col min="2" max="2" width="28.625" style="0" customWidth="1"/>
    <col min="3" max="3" width="12.25390625" style="0" hidden="1" customWidth="1"/>
    <col min="4" max="4" width="26.625" style="0" hidden="1" customWidth="1"/>
    <col min="5" max="5" width="26.625" style="0" customWidth="1"/>
    <col min="6" max="7" width="8.75390625" style="0" customWidth="1"/>
    <col min="11" max="11" width="11.125" style="0" bestFit="1" customWidth="1"/>
    <col min="12" max="12" width="0" style="0" hidden="1" customWidth="1"/>
    <col min="14" max="14" width="11.125" style="0" bestFit="1" customWidth="1"/>
    <col min="15" max="15" width="0" style="0" hidden="1" customWidth="1"/>
    <col min="16" max="16" width="11.625" style="0" bestFit="1" customWidth="1"/>
    <col min="17" max="21" width="0" style="0" hidden="1" customWidth="1"/>
  </cols>
  <sheetData>
    <row r="1" spans="1:16" s="27" customFormat="1" ht="29.25" customHeight="1">
      <c r="A1" s="59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3" customFormat="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3" customFormat="1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6" t="s">
        <v>54</v>
      </c>
      <c r="M3" s="6"/>
      <c r="N3" s="7"/>
      <c r="O3" s="7"/>
      <c r="P3" s="7"/>
    </row>
    <row r="4" spans="1:16" s="3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6" customFormat="1" ht="20.25">
      <c r="A5" s="17" t="s">
        <v>130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ht="31.5" customHeight="1"/>
    <row r="7" spans="1:21" s="21" customFormat="1" ht="263.25" customHeight="1">
      <c r="A7" s="18" t="s">
        <v>0</v>
      </c>
      <c r="B7" s="19" t="s">
        <v>1</v>
      </c>
      <c r="C7" s="19" t="s">
        <v>2</v>
      </c>
      <c r="D7" s="19" t="s">
        <v>33</v>
      </c>
      <c r="E7" s="19" t="s">
        <v>3</v>
      </c>
      <c r="F7" s="23" t="s">
        <v>12</v>
      </c>
      <c r="G7" s="20" t="s">
        <v>14</v>
      </c>
      <c r="H7" s="20" t="s">
        <v>41</v>
      </c>
      <c r="I7" s="20" t="s">
        <v>26</v>
      </c>
      <c r="J7" s="20" t="s">
        <v>58</v>
      </c>
      <c r="K7" s="20" t="s">
        <v>39</v>
      </c>
      <c r="L7" s="20" t="s">
        <v>13</v>
      </c>
      <c r="M7" s="20" t="s">
        <v>15</v>
      </c>
      <c r="N7" s="20" t="s">
        <v>16</v>
      </c>
      <c r="O7" s="20" t="s">
        <v>27</v>
      </c>
      <c r="P7" s="20" t="s">
        <v>128</v>
      </c>
      <c r="Q7" s="23" t="s">
        <v>69</v>
      </c>
      <c r="R7" s="24" t="s">
        <v>43</v>
      </c>
      <c r="S7" s="24" t="s">
        <v>44</v>
      </c>
      <c r="T7" s="24" t="s">
        <v>45</v>
      </c>
      <c r="U7" s="23" t="s">
        <v>28</v>
      </c>
    </row>
    <row r="8" spans="1:21" ht="21" customHeight="1">
      <c r="A8" s="13">
        <f>регистрация!A8</f>
        <v>101</v>
      </c>
      <c r="B8" s="13" t="str">
        <f>регистрация!B8</f>
        <v>Эдельвейс-2</v>
      </c>
      <c r="C8" s="13" t="str">
        <f>регистрация!C8</f>
        <v>ЮУО</v>
      </c>
      <c r="D8" s="13" t="str">
        <f>регистрация!D8</f>
        <v>ДДЮТЭ</v>
      </c>
      <c r="E8" s="13" t="str">
        <f>регистрация!E8</f>
        <v>Ольховская И.Г.</v>
      </c>
      <c r="F8" s="16">
        <f>'Сводный КТМ'!L6</f>
        <v>182</v>
      </c>
      <c r="G8" s="16">
        <v>7</v>
      </c>
      <c r="H8" s="16">
        <v>19.5</v>
      </c>
      <c r="I8" s="16">
        <v>11</v>
      </c>
      <c r="J8" s="16">
        <f aca="true" t="shared" si="0" ref="J8:J19">PRODUCT(0.3,U8)</f>
        <v>10.35</v>
      </c>
      <c r="K8" s="16">
        <f aca="true" t="shared" si="1" ref="K8:K19">SUM(R8,S8,T8,Q8)</f>
        <v>55</v>
      </c>
      <c r="L8" s="16"/>
      <c r="M8" s="16">
        <f aca="true" t="shared" si="2" ref="M8:M19">SUM(F8,G8,H8,I8,J8,K8,L8)</f>
        <v>284.85</v>
      </c>
      <c r="N8" s="16">
        <v>85</v>
      </c>
      <c r="O8">
        <v>28</v>
      </c>
      <c r="P8" s="1">
        <v>5</v>
      </c>
      <c r="Q8" s="1">
        <f>'экстрем ночь'!K8</f>
        <v>55</v>
      </c>
      <c r="R8" s="1">
        <f>'экстрем ночь'!L8</f>
        <v>0</v>
      </c>
      <c r="S8" s="1">
        <f>'экстрем ночь'!M8</f>
        <v>0</v>
      </c>
      <c r="T8" s="1">
        <f>'экстрем ночь'!N8</f>
        <v>0</v>
      </c>
      <c r="U8" s="1">
        <f>Конкурсы!J8</f>
        <v>34.5</v>
      </c>
    </row>
    <row r="9" spans="1:21" ht="21" customHeight="1">
      <c r="A9" s="13">
        <f>регистрация!A9</f>
        <v>102</v>
      </c>
      <c r="B9" s="13" t="str">
        <f>регистрация!B9</f>
        <v>Эверест-2</v>
      </c>
      <c r="C9" s="13" t="str">
        <f>регистрация!C9</f>
        <v>СЗУО</v>
      </c>
      <c r="D9" s="13" t="str">
        <f>регистрация!D9</f>
        <v>Гимназия 1515</v>
      </c>
      <c r="E9" s="13" t="str">
        <f>регистрация!E9</f>
        <v>Скворцов М.Б.</v>
      </c>
      <c r="F9" s="16">
        <f>'Сводный КТМ'!L7</f>
        <v>180</v>
      </c>
      <c r="G9" s="16">
        <v>9.6</v>
      </c>
      <c r="H9" s="16">
        <v>7.1</v>
      </c>
      <c r="I9" s="16">
        <v>12</v>
      </c>
      <c r="J9" s="16">
        <f t="shared" si="0"/>
        <v>10.35</v>
      </c>
      <c r="K9" s="16">
        <f t="shared" si="1"/>
        <v>53</v>
      </c>
      <c r="L9" s="16"/>
      <c r="M9" s="16">
        <f t="shared" si="2"/>
        <v>272.04999999999995</v>
      </c>
      <c r="N9" s="16">
        <v>82</v>
      </c>
      <c r="O9" s="16">
        <v>0</v>
      </c>
      <c r="P9" s="1">
        <v>7</v>
      </c>
      <c r="Q9" s="1">
        <f>'экстрем ночь'!K9</f>
        <v>53</v>
      </c>
      <c r="R9" s="1">
        <f>'экстрем ночь'!L9</f>
        <v>0</v>
      </c>
      <c r="S9" s="1">
        <f>'экстрем ночь'!M9</f>
        <v>0</v>
      </c>
      <c r="T9" s="1">
        <f>'экстрем ночь'!N9</f>
        <v>0</v>
      </c>
      <c r="U9" s="1">
        <f>Конкурсы!J9</f>
        <v>34.5</v>
      </c>
    </row>
    <row r="10" spans="1:21" ht="21" customHeight="1">
      <c r="A10" s="13">
        <f>регистрация!A10</f>
        <v>103</v>
      </c>
      <c r="B10" s="13" t="str">
        <f>регистрация!B10</f>
        <v>МосгорСЮТур</v>
      </c>
      <c r="C10" s="13" t="str">
        <f>регистрация!C10</f>
        <v>Город</v>
      </c>
      <c r="D10" s="13" t="str">
        <f>регистрация!D10</f>
        <v>МосгорСЮТур</v>
      </c>
      <c r="E10" s="13" t="str">
        <f>регистрация!E10</f>
        <v>Матюшенко Е.В.</v>
      </c>
      <c r="F10" s="16">
        <f>'Сводный КТМ'!L8</f>
        <v>188</v>
      </c>
      <c r="G10" s="16">
        <v>8.6</v>
      </c>
      <c r="H10" s="16">
        <v>13</v>
      </c>
      <c r="I10" s="16"/>
      <c r="J10" s="16">
        <f t="shared" si="0"/>
        <v>9.15</v>
      </c>
      <c r="K10" s="16">
        <f t="shared" si="1"/>
        <v>74</v>
      </c>
      <c r="L10" s="16"/>
      <c r="M10" s="16">
        <f t="shared" si="2"/>
        <v>292.75</v>
      </c>
      <c r="N10" s="1" t="s">
        <v>127</v>
      </c>
      <c r="O10" s="1">
        <v>27</v>
      </c>
      <c r="P10" s="1" t="s">
        <v>127</v>
      </c>
      <c r="Q10" s="1">
        <f>'экстрем ночь'!K10</f>
        <v>75</v>
      </c>
      <c r="R10" s="1">
        <v>-1</v>
      </c>
      <c r="S10" s="1">
        <f>'экстрем ночь'!M10</f>
        <v>0</v>
      </c>
      <c r="T10" s="1">
        <f>'экстрем ночь'!N10</f>
        <v>0</v>
      </c>
      <c r="U10" s="1">
        <f>Конкурсы!J10</f>
        <v>30.5</v>
      </c>
    </row>
    <row r="11" spans="1:21" ht="21" customHeight="1">
      <c r="A11" s="13">
        <f>регистрация!A11</f>
        <v>104</v>
      </c>
      <c r="B11" s="13" t="str">
        <f>регистрация!B11</f>
        <v>ГУ-3</v>
      </c>
      <c r="C11" s="13" t="str">
        <f>регистрация!C11</f>
        <v>СЗУО</v>
      </c>
      <c r="D11" s="13" t="str">
        <f>регистрация!D11</f>
        <v>ДТДМ "Хорошево"</v>
      </c>
      <c r="E11" s="13" t="str">
        <f>регистрация!E11</f>
        <v>Ермилов А.М.</v>
      </c>
      <c r="F11" s="16">
        <f>'Сводный КТМ'!L9</f>
        <v>199</v>
      </c>
      <c r="G11" s="16">
        <v>9.6</v>
      </c>
      <c r="H11" s="16">
        <v>23</v>
      </c>
      <c r="I11" s="16">
        <v>14</v>
      </c>
      <c r="J11" s="16">
        <f t="shared" si="0"/>
        <v>11.25</v>
      </c>
      <c r="K11" s="16">
        <f t="shared" si="1"/>
        <v>71</v>
      </c>
      <c r="L11" s="16"/>
      <c r="M11" s="16">
        <f t="shared" si="2"/>
        <v>327.85</v>
      </c>
      <c r="N11" s="16">
        <v>98</v>
      </c>
      <c r="O11" s="1">
        <v>30</v>
      </c>
      <c r="P11" s="16">
        <v>2</v>
      </c>
      <c r="Q11" s="1">
        <f>'экстрем ночь'!K11</f>
        <v>71</v>
      </c>
      <c r="R11" s="1">
        <f>'экстрем ночь'!L11</f>
        <v>0</v>
      </c>
      <c r="S11" s="1">
        <f>'экстрем ночь'!M11</f>
        <v>0</v>
      </c>
      <c r="T11" s="1">
        <f>'экстрем ночь'!N11</f>
        <v>0</v>
      </c>
      <c r="U11" s="1">
        <f>Конкурсы!J11</f>
        <v>37.5</v>
      </c>
    </row>
    <row r="12" spans="1:21" ht="21" customHeight="1">
      <c r="A12" s="13">
        <f>регистрация!A12</f>
        <v>105</v>
      </c>
      <c r="B12" s="13" t="str">
        <f>регистрация!B12</f>
        <v>Камелот</v>
      </c>
      <c r="C12" s="13" t="str">
        <f>регистрация!C12</f>
        <v>ЮУО</v>
      </c>
      <c r="D12" s="13" t="str">
        <f>регистрация!D12</f>
        <v>ДДЮТЭ</v>
      </c>
      <c r="E12" s="13" t="str">
        <f>регистрация!E12</f>
        <v>Миляев Р.В.</v>
      </c>
      <c r="F12" s="16">
        <f>'Сводный КТМ'!L10</f>
        <v>47</v>
      </c>
      <c r="G12" s="16">
        <v>6</v>
      </c>
      <c r="H12" s="16">
        <v>12.5</v>
      </c>
      <c r="I12" s="16">
        <v>15</v>
      </c>
      <c r="J12" s="16">
        <f t="shared" si="0"/>
        <v>0</v>
      </c>
      <c r="K12" s="16">
        <f t="shared" si="1"/>
        <v>5</v>
      </c>
      <c r="L12" s="16"/>
      <c r="M12" s="16">
        <f t="shared" si="2"/>
        <v>85.5</v>
      </c>
      <c r="N12" s="16">
        <v>26</v>
      </c>
      <c r="O12" s="1">
        <v>28</v>
      </c>
      <c r="P12" s="16">
        <v>11</v>
      </c>
      <c r="Q12" s="1">
        <f>'экстрем ночь'!K12</f>
        <v>0</v>
      </c>
      <c r="R12" s="1">
        <f>'экстрем ночь'!L12</f>
        <v>0</v>
      </c>
      <c r="S12" s="1">
        <f>'экстрем ночь'!M12</f>
        <v>0</v>
      </c>
      <c r="T12" s="1">
        <v>5</v>
      </c>
      <c r="U12" s="1">
        <f>Конкурсы!J12</f>
        <v>0</v>
      </c>
    </row>
    <row r="13" spans="1:21" ht="21" customHeight="1">
      <c r="A13" s="13">
        <f>регистрация!A13</f>
        <v>106</v>
      </c>
      <c r="B13" s="13" t="str">
        <f>регистрация!B13</f>
        <v>ГУ-4</v>
      </c>
      <c r="C13" s="13" t="str">
        <f>регистрация!C13</f>
        <v>СЗУО</v>
      </c>
      <c r="D13" s="13" t="str">
        <f>регистрация!D13</f>
        <v>ДТДМ "Хорошево"</v>
      </c>
      <c r="E13" s="13" t="str">
        <f>регистрация!E13</f>
        <v>Родина О.В.</v>
      </c>
      <c r="F13" s="16">
        <f>'Сводный КТМ'!L11</f>
        <v>194</v>
      </c>
      <c r="G13" s="16">
        <v>9.6</v>
      </c>
      <c r="H13" s="16">
        <v>12.5</v>
      </c>
      <c r="I13" s="16">
        <v>15</v>
      </c>
      <c r="J13" s="16">
        <f t="shared" si="0"/>
        <v>10.65</v>
      </c>
      <c r="K13" s="16">
        <f t="shared" si="1"/>
        <v>76</v>
      </c>
      <c r="L13" s="16"/>
      <c r="M13" s="16">
        <f t="shared" si="2"/>
        <v>317.75</v>
      </c>
      <c r="N13" s="16">
        <v>95</v>
      </c>
      <c r="O13" s="1">
        <v>28</v>
      </c>
      <c r="P13" s="16">
        <v>3</v>
      </c>
      <c r="Q13" s="1">
        <f>'экстрем ночь'!K13</f>
        <v>74</v>
      </c>
      <c r="R13" s="1">
        <f>'экстрем ночь'!L13</f>
        <v>0</v>
      </c>
      <c r="S13" s="1">
        <f>'экстрем ночь'!M13</f>
        <v>0</v>
      </c>
      <c r="T13" s="1">
        <v>2</v>
      </c>
      <c r="U13" s="1">
        <f>Конкурсы!J13</f>
        <v>35.5</v>
      </c>
    </row>
    <row r="14" spans="1:21" ht="21" customHeight="1">
      <c r="A14" s="13">
        <f>регистрация!A14</f>
        <v>107</v>
      </c>
      <c r="B14" s="13" t="str">
        <f>регистрация!B14</f>
        <v>Смена</v>
      </c>
      <c r="C14" s="13" t="str">
        <f>регистрация!C14</f>
        <v>ЮУО</v>
      </c>
      <c r="D14" s="13" t="str">
        <f>регистрация!D14</f>
        <v>ГОУ ДДЮТЭ</v>
      </c>
      <c r="E14" s="13" t="str">
        <f>регистрация!E14</f>
        <v>Устинов С.В.</v>
      </c>
      <c r="F14" s="16">
        <f>'Сводный КТМ'!L12</f>
        <v>173</v>
      </c>
      <c r="G14" s="16">
        <v>9.6</v>
      </c>
      <c r="H14" s="16">
        <v>23</v>
      </c>
      <c r="I14" s="16">
        <v>12</v>
      </c>
      <c r="J14" s="16">
        <f t="shared" si="0"/>
        <v>10.95</v>
      </c>
      <c r="K14" s="16">
        <f t="shared" si="1"/>
        <v>66</v>
      </c>
      <c r="L14" s="16"/>
      <c r="M14" s="16">
        <f t="shared" si="2"/>
        <v>294.54999999999995</v>
      </c>
      <c r="N14" s="16">
        <v>88</v>
      </c>
      <c r="O14" s="1">
        <v>28</v>
      </c>
      <c r="P14" s="16">
        <v>4</v>
      </c>
      <c r="Q14" s="1">
        <f>'экстрем ночь'!K14</f>
        <v>66</v>
      </c>
      <c r="R14" s="1">
        <f>'экстрем ночь'!L14</f>
        <v>0</v>
      </c>
      <c r="S14" s="1">
        <f>'экстрем ночь'!M14</f>
        <v>0</v>
      </c>
      <c r="T14" s="1">
        <f>'экстрем ночь'!N14</f>
        <v>0</v>
      </c>
      <c r="U14" s="1">
        <f>Конкурсы!J14</f>
        <v>36.5</v>
      </c>
    </row>
    <row r="15" spans="1:21" ht="21" customHeight="1">
      <c r="A15" s="13">
        <f>регистрация!A15</f>
        <v>108</v>
      </c>
      <c r="B15" s="13" t="str">
        <f>регистрация!B15</f>
        <v>ГУ-5</v>
      </c>
      <c r="C15" s="13" t="str">
        <f>регистрация!C15</f>
        <v>СЗУО</v>
      </c>
      <c r="D15" s="13" t="str">
        <f>регистрация!D15</f>
        <v>ЦВР "Митино"</v>
      </c>
      <c r="E15" s="13" t="str">
        <f>регистрация!E15</f>
        <v>Щербина А.В.</v>
      </c>
      <c r="F15" s="16">
        <f>'Сводный КТМ'!L13</f>
        <v>199</v>
      </c>
      <c r="G15" s="16">
        <v>9.6</v>
      </c>
      <c r="H15" s="16">
        <v>24</v>
      </c>
      <c r="I15" s="16">
        <v>15</v>
      </c>
      <c r="J15" s="16">
        <f t="shared" si="0"/>
        <v>11.85</v>
      </c>
      <c r="K15" s="16">
        <f t="shared" si="1"/>
        <v>76</v>
      </c>
      <c r="L15" s="16"/>
      <c r="M15" s="16">
        <f t="shared" si="2"/>
        <v>335.45</v>
      </c>
      <c r="N15" s="16">
        <v>100</v>
      </c>
      <c r="O15" s="1">
        <v>29</v>
      </c>
      <c r="P15" s="16">
        <v>1</v>
      </c>
      <c r="Q15" s="1">
        <f>'экстрем ночь'!K15</f>
        <v>73</v>
      </c>
      <c r="R15" s="1">
        <f>'экстрем ночь'!L15</f>
        <v>0</v>
      </c>
      <c r="S15" s="1">
        <f>'экстрем ночь'!M15</f>
        <v>0</v>
      </c>
      <c r="T15" s="1">
        <v>3</v>
      </c>
      <c r="U15" s="1">
        <f>Конкурсы!J15</f>
        <v>39.5</v>
      </c>
    </row>
    <row r="16" spans="1:21" ht="21" customHeight="1">
      <c r="A16" s="13">
        <f>регистрация!A16</f>
        <v>109</v>
      </c>
      <c r="B16" s="13" t="str">
        <f>регистрация!B16</f>
        <v>Эверест-3</v>
      </c>
      <c r="C16" s="13" t="str">
        <f>регистрация!C16</f>
        <v>СЗУО</v>
      </c>
      <c r="D16" s="13" t="str">
        <f>регистрация!D16</f>
        <v>ДТДМ "Хорошево"</v>
      </c>
      <c r="E16" s="13" t="str">
        <f>регистрация!E16</f>
        <v>Родионова Л.И.</v>
      </c>
      <c r="F16" s="16">
        <f>'Сводный КТМ'!L14</f>
        <v>162</v>
      </c>
      <c r="G16" s="16">
        <v>8.6</v>
      </c>
      <c r="H16" s="16">
        <v>21</v>
      </c>
      <c r="I16" s="16">
        <v>14</v>
      </c>
      <c r="J16" s="16">
        <f t="shared" si="0"/>
        <v>12.15</v>
      </c>
      <c r="K16" s="16">
        <f t="shared" si="1"/>
        <v>43</v>
      </c>
      <c r="L16" s="16"/>
      <c r="M16" s="16">
        <f t="shared" si="2"/>
        <v>260.75</v>
      </c>
      <c r="N16" s="16">
        <v>78</v>
      </c>
      <c r="O16" s="16">
        <v>0</v>
      </c>
      <c r="P16" s="16">
        <v>8</v>
      </c>
      <c r="Q16" s="1">
        <f>'экстрем ночь'!K16</f>
        <v>44</v>
      </c>
      <c r="R16" s="1">
        <v>-1</v>
      </c>
      <c r="S16" s="1">
        <f>'экстрем ночь'!M16</f>
        <v>0</v>
      </c>
      <c r="T16" s="1">
        <f>'экстрем ночь'!N16</f>
        <v>0</v>
      </c>
      <c r="U16" s="1">
        <f>Конкурсы!J16</f>
        <v>40.5</v>
      </c>
    </row>
    <row r="17" spans="1:21" ht="21" customHeight="1">
      <c r="A17" s="13">
        <f>регистрация!A17</f>
        <v>110</v>
      </c>
      <c r="B17" s="13" t="str">
        <f>регистрация!B17</f>
        <v>Три дороги</v>
      </c>
      <c r="C17" s="13" t="str">
        <f>регистрация!C17</f>
        <v>ЗУО</v>
      </c>
      <c r="D17" s="13" t="str">
        <f>регистрация!D17</f>
        <v>ДТ "Кунцево"</v>
      </c>
      <c r="E17" s="13" t="str">
        <f>регистрация!E17</f>
        <v>Дубов И.В.</v>
      </c>
      <c r="F17" s="16">
        <f>'Сводный КТМ'!L15</f>
        <v>113</v>
      </c>
      <c r="G17" s="16">
        <v>6</v>
      </c>
      <c r="H17" s="16">
        <v>16.5</v>
      </c>
      <c r="I17" s="16">
        <v>12</v>
      </c>
      <c r="J17" s="16">
        <f t="shared" si="0"/>
        <v>6.8999999999999995</v>
      </c>
      <c r="K17" s="16">
        <f t="shared" si="1"/>
        <v>0</v>
      </c>
      <c r="L17" s="16"/>
      <c r="M17" s="16">
        <f t="shared" si="2"/>
        <v>154.4</v>
      </c>
      <c r="N17" s="16">
        <v>46</v>
      </c>
      <c r="O17" s="1">
        <v>18</v>
      </c>
      <c r="P17" s="16">
        <v>9</v>
      </c>
      <c r="Q17" s="1">
        <f>'экстрем ночь'!K17</f>
        <v>0</v>
      </c>
      <c r="R17" s="1">
        <f>'экстрем ночь'!L17</f>
        <v>0</v>
      </c>
      <c r="S17" s="1">
        <f>'экстрем ночь'!M17</f>
        <v>0</v>
      </c>
      <c r="T17" s="1">
        <f>'экстрем ночь'!N17</f>
        <v>0</v>
      </c>
      <c r="U17" s="1">
        <f>Конкурсы!J17</f>
        <v>23</v>
      </c>
    </row>
    <row r="18" spans="1:21" ht="21" customHeight="1">
      <c r="A18" s="13">
        <f>регистрация!A18</f>
        <v>111</v>
      </c>
      <c r="B18" s="13" t="str">
        <f>регистрация!B18</f>
        <v>Вершина</v>
      </c>
      <c r="C18" s="13" t="str">
        <f>регистрация!C18</f>
        <v>Город</v>
      </c>
      <c r="D18" s="13" t="str">
        <f>регистрация!D18</f>
        <v>ГДДЮТ</v>
      </c>
      <c r="E18" s="13" t="str">
        <f>регистрация!E18</f>
        <v>Шепелев В.А.</v>
      </c>
      <c r="F18" s="16">
        <f>'Сводный КТМ'!L16</f>
        <v>80</v>
      </c>
      <c r="G18" s="16">
        <v>8.6</v>
      </c>
      <c r="H18" s="16">
        <v>18</v>
      </c>
      <c r="I18" s="16">
        <v>11</v>
      </c>
      <c r="J18" s="16">
        <f t="shared" si="0"/>
        <v>0</v>
      </c>
      <c r="K18" s="16">
        <f t="shared" si="1"/>
        <v>-3</v>
      </c>
      <c r="L18" s="16"/>
      <c r="M18" s="16">
        <f t="shared" si="2"/>
        <v>114.6</v>
      </c>
      <c r="N18" s="16">
        <v>34</v>
      </c>
      <c r="O18" s="1">
        <v>8</v>
      </c>
      <c r="P18" s="16">
        <v>10</v>
      </c>
      <c r="Q18" s="1">
        <f>'экстрем ночь'!K18</f>
        <v>0</v>
      </c>
      <c r="R18" s="1">
        <v>-3</v>
      </c>
      <c r="S18" s="1">
        <f>'экстрем ночь'!M18</f>
        <v>0</v>
      </c>
      <c r="T18" s="1">
        <f>'экстрем ночь'!N18</f>
        <v>0</v>
      </c>
      <c r="U18" s="1">
        <f>Конкурсы!J18</f>
        <v>0</v>
      </c>
    </row>
    <row r="19" spans="1:21" ht="21" customHeight="1">
      <c r="A19" s="13">
        <f>регистрация!A19</f>
        <v>112</v>
      </c>
      <c r="B19" s="13" t="str">
        <f>регистрация!B19</f>
        <v>Импульс</v>
      </c>
      <c r="C19" s="13" t="str">
        <f>регистрация!C19</f>
        <v>ЗУО</v>
      </c>
      <c r="D19" s="13" t="str">
        <f>регистрация!D19</f>
        <v>ЦВР Раменки</v>
      </c>
      <c r="E19" s="13" t="str">
        <f>регистрация!E19</f>
        <v>Никонова Г.П.</v>
      </c>
      <c r="F19" s="16">
        <f>'Сводный КТМ'!L17</f>
        <v>180</v>
      </c>
      <c r="G19" s="16">
        <v>9.6</v>
      </c>
      <c r="H19" s="16">
        <v>14</v>
      </c>
      <c r="I19" s="16">
        <v>12</v>
      </c>
      <c r="J19" s="16">
        <f t="shared" si="0"/>
        <v>8.7</v>
      </c>
      <c r="K19" s="16">
        <f t="shared" si="1"/>
        <v>60</v>
      </c>
      <c r="L19" s="16"/>
      <c r="M19" s="16">
        <f t="shared" si="2"/>
        <v>284.29999999999995</v>
      </c>
      <c r="N19" s="16">
        <v>85</v>
      </c>
      <c r="O19" s="16">
        <v>0</v>
      </c>
      <c r="P19" s="16">
        <v>6</v>
      </c>
      <c r="Q19" s="1">
        <f>'экстрем ночь'!K19</f>
        <v>63</v>
      </c>
      <c r="R19" s="1">
        <v>-3</v>
      </c>
      <c r="S19" s="1">
        <f>'экстрем ночь'!M19</f>
        <v>0</v>
      </c>
      <c r="T19" s="1">
        <f>'экстрем ночь'!N19</f>
        <v>0</v>
      </c>
      <c r="U19" s="1">
        <f>Конкурсы!J19</f>
        <v>29</v>
      </c>
    </row>
    <row r="22" spans="6:12" s="3" customFormat="1" ht="38.25" customHeight="1">
      <c r="F22" s="3" t="s">
        <v>30</v>
      </c>
      <c r="K22" s="3" t="s">
        <v>10</v>
      </c>
      <c r="L22" s="3" t="s">
        <v>10</v>
      </c>
    </row>
    <row r="23" spans="2:11" s="3" customFormat="1" ht="47.25" customHeight="1">
      <c r="B23" s="25"/>
      <c r="F23" s="3" t="s">
        <v>31</v>
      </c>
      <c r="K23" s="3" t="s">
        <v>29</v>
      </c>
    </row>
    <row r="24" s="3" customFormat="1" ht="15">
      <c r="L24" s="3" t="s">
        <v>29</v>
      </c>
    </row>
    <row r="28" spans="2:16" s="3" customFormat="1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mergeCells count="1">
    <mergeCell ref="A1:P1"/>
  </mergeCells>
  <printOptions/>
  <pageMargins left="2.1653543307086616" right="0.787401574803149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zoomScale="75" zoomScaleNormal="75" workbookViewId="0" topLeftCell="A7">
      <selection activeCell="N27" sqref="N27"/>
    </sheetView>
  </sheetViews>
  <sheetFormatPr defaultColWidth="9.00390625" defaultRowHeight="12.75"/>
  <cols>
    <col min="1" max="1" width="10.625" style="0" customWidth="1"/>
    <col min="2" max="2" width="28.625" style="0" customWidth="1"/>
    <col min="3" max="3" width="12.25390625" style="0" hidden="1" customWidth="1"/>
    <col min="4" max="4" width="26.625" style="0" hidden="1" customWidth="1"/>
    <col min="5" max="5" width="26.625" style="0" customWidth="1"/>
    <col min="6" max="7" width="8.75390625" style="0" hidden="1" customWidth="1"/>
    <col min="8" max="10" width="0" style="0" hidden="1" customWidth="1"/>
    <col min="11" max="11" width="11.125" style="0" hidden="1" customWidth="1"/>
    <col min="12" max="13" width="0" style="0" hidden="1" customWidth="1"/>
    <col min="14" max="14" width="11.125" style="0" bestFit="1" customWidth="1"/>
    <col min="16" max="16" width="11.125" style="0" bestFit="1" customWidth="1"/>
    <col min="17" max="21" width="0" style="0" hidden="1" customWidth="1"/>
  </cols>
  <sheetData>
    <row r="1" spans="1:16" s="27" customFormat="1" ht="29.25" customHeight="1">
      <c r="A1" s="59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3" customFormat="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3" customFormat="1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6" t="s">
        <v>54</v>
      </c>
      <c r="M3" s="6"/>
      <c r="N3" s="7"/>
      <c r="O3" s="7"/>
      <c r="P3" s="7"/>
    </row>
    <row r="4" spans="1:16" s="3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6" customFormat="1" ht="20.25">
      <c r="A5" s="17" t="s">
        <v>131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ht="31.5" customHeight="1"/>
    <row r="7" spans="1:22" s="21" customFormat="1" ht="263.25" customHeight="1">
      <c r="A7" s="18" t="s">
        <v>0</v>
      </c>
      <c r="B7" s="19" t="s">
        <v>1</v>
      </c>
      <c r="C7" s="19" t="s">
        <v>2</v>
      </c>
      <c r="D7" s="19" t="s">
        <v>33</v>
      </c>
      <c r="E7" s="19" t="s">
        <v>3</v>
      </c>
      <c r="F7" s="23" t="s">
        <v>12</v>
      </c>
      <c r="G7" s="20" t="s">
        <v>14</v>
      </c>
      <c r="H7" s="20" t="s">
        <v>41</v>
      </c>
      <c r="I7" s="20" t="s">
        <v>26</v>
      </c>
      <c r="J7" s="20" t="s">
        <v>58</v>
      </c>
      <c r="K7" s="20" t="s">
        <v>39</v>
      </c>
      <c r="L7" s="20" t="s">
        <v>13</v>
      </c>
      <c r="M7" s="20" t="s">
        <v>15</v>
      </c>
      <c r="N7" s="20" t="s">
        <v>129</v>
      </c>
      <c r="O7" s="20" t="s">
        <v>27</v>
      </c>
      <c r="P7" s="20" t="s">
        <v>38</v>
      </c>
      <c r="Q7" s="23" t="s">
        <v>69</v>
      </c>
      <c r="R7" s="24" t="s">
        <v>43</v>
      </c>
      <c r="S7" s="24" t="s">
        <v>44</v>
      </c>
      <c r="T7" s="24" t="s">
        <v>45</v>
      </c>
      <c r="U7" s="23" t="s">
        <v>28</v>
      </c>
      <c r="V7" s="23" t="s">
        <v>17</v>
      </c>
    </row>
    <row r="8" spans="1:22" ht="21" customHeight="1">
      <c r="A8" s="13">
        <f>регистрация!A8</f>
        <v>101</v>
      </c>
      <c r="B8" s="13" t="str">
        <f>регистрация!B8</f>
        <v>Эдельвейс-2</v>
      </c>
      <c r="C8" s="13" t="str">
        <f>регистрация!C8</f>
        <v>ЮУО</v>
      </c>
      <c r="D8" s="13" t="str">
        <f>регистрация!D8</f>
        <v>ДДЮТЭ</v>
      </c>
      <c r="E8" s="13" t="str">
        <f>регистрация!E8</f>
        <v>Ольховская И.Г.</v>
      </c>
      <c r="F8" s="16">
        <f>'Сводный КТМ'!L6</f>
        <v>182</v>
      </c>
      <c r="G8" s="16">
        <v>7</v>
      </c>
      <c r="H8" s="16">
        <v>19.5</v>
      </c>
      <c r="I8" s="16">
        <v>11</v>
      </c>
      <c r="J8" s="16">
        <f aca="true" t="shared" si="0" ref="J8:J19">PRODUCT(0.3,U8)</f>
        <v>10.35</v>
      </c>
      <c r="K8" s="16">
        <f aca="true" t="shared" si="1" ref="K8:K19">SUM(R8,S8,T8,Q8)</f>
        <v>55</v>
      </c>
      <c r="L8" s="16"/>
      <c r="M8" s="16">
        <f aca="true" t="shared" si="2" ref="M8:M19">SUM(F8,G8,H8,I8,J8,K8,L8)</f>
        <v>284.85</v>
      </c>
      <c r="N8" s="70">
        <v>85</v>
      </c>
      <c r="O8" s="46">
        <v>28</v>
      </c>
      <c r="P8" s="37">
        <v>113</v>
      </c>
      <c r="Q8" s="37">
        <f>'экстрем ночь'!K8</f>
        <v>55</v>
      </c>
      <c r="R8" s="37">
        <f>'экстрем ночь'!L8</f>
        <v>0</v>
      </c>
      <c r="S8" s="37">
        <f>'экстрем ночь'!M8</f>
        <v>0</v>
      </c>
      <c r="T8" s="37">
        <f>'экстрем ночь'!N8</f>
        <v>0</v>
      </c>
      <c r="U8" s="37">
        <f>Конкурсы!J8</f>
        <v>34.5</v>
      </c>
      <c r="V8" s="37">
        <v>5</v>
      </c>
    </row>
    <row r="9" spans="1:22" ht="21" customHeight="1">
      <c r="A9" s="13">
        <f>регистрация!A9</f>
        <v>102</v>
      </c>
      <c r="B9" s="13" t="str">
        <f>регистрация!B9</f>
        <v>Эверест-2</v>
      </c>
      <c r="C9" s="13" t="str">
        <f>регистрация!C9</f>
        <v>СЗУО</v>
      </c>
      <c r="D9" s="13" t="str">
        <f>регистрация!D9</f>
        <v>Гимназия 1515</v>
      </c>
      <c r="E9" s="13" t="str">
        <f>регистрация!E9</f>
        <v>Скворцов М.Б.</v>
      </c>
      <c r="F9" s="16">
        <f>'Сводный КТМ'!L7</f>
        <v>180</v>
      </c>
      <c r="G9" s="16">
        <v>9.6</v>
      </c>
      <c r="H9" s="16">
        <v>7.1</v>
      </c>
      <c r="I9" s="16">
        <v>12</v>
      </c>
      <c r="J9" s="16">
        <f t="shared" si="0"/>
        <v>10.35</v>
      </c>
      <c r="K9" s="16">
        <f t="shared" si="1"/>
        <v>53</v>
      </c>
      <c r="L9" s="16"/>
      <c r="M9" s="16">
        <f t="shared" si="2"/>
        <v>272.04999999999995</v>
      </c>
      <c r="N9" s="70">
        <v>82</v>
      </c>
      <c r="O9" s="70">
        <v>0</v>
      </c>
      <c r="P9" s="37">
        <v>82</v>
      </c>
      <c r="Q9" s="37">
        <f>'экстрем ночь'!K9</f>
        <v>53</v>
      </c>
      <c r="R9" s="37">
        <f>'экстрем ночь'!L9</f>
        <v>0</v>
      </c>
      <c r="S9" s="37">
        <f>'экстрем ночь'!M9</f>
        <v>0</v>
      </c>
      <c r="T9" s="37">
        <f>'экстрем ночь'!N9</f>
        <v>0</v>
      </c>
      <c r="U9" s="37">
        <f>Конкурсы!J9</f>
        <v>34.5</v>
      </c>
      <c r="V9" s="37">
        <v>7</v>
      </c>
    </row>
    <row r="10" spans="1:22" ht="21" customHeight="1">
      <c r="A10" s="13">
        <f>регистрация!A10</f>
        <v>103</v>
      </c>
      <c r="B10" s="13" t="str">
        <f>регистрация!B10</f>
        <v>МосгорСЮТур</v>
      </c>
      <c r="C10" s="13" t="str">
        <f>регистрация!C10</f>
        <v>Город</v>
      </c>
      <c r="D10" s="13" t="str">
        <f>регистрация!D10</f>
        <v>МосгорСЮТур</v>
      </c>
      <c r="E10" s="13" t="str">
        <f>регистрация!E10</f>
        <v>Матюшенко Е.В.</v>
      </c>
      <c r="F10" s="16">
        <f>'Сводный КТМ'!L8</f>
        <v>188</v>
      </c>
      <c r="G10" s="16">
        <v>8.6</v>
      </c>
      <c r="H10" s="16">
        <v>13</v>
      </c>
      <c r="I10" s="16"/>
      <c r="J10" s="16">
        <f t="shared" si="0"/>
        <v>0.3</v>
      </c>
      <c r="K10" s="16">
        <f t="shared" si="1"/>
        <v>0</v>
      </c>
      <c r="L10" s="16"/>
      <c r="M10" s="16">
        <f t="shared" si="2"/>
        <v>209.9</v>
      </c>
      <c r="N10" s="37" t="s">
        <v>127</v>
      </c>
      <c r="O10" s="37">
        <v>27</v>
      </c>
      <c r="P10" s="67" t="s">
        <v>127</v>
      </c>
      <c r="Q10" s="68"/>
      <c r="R10" s="68"/>
      <c r="S10" s="68"/>
      <c r="T10" s="68"/>
      <c r="U10" s="68"/>
      <c r="V10" s="69"/>
    </row>
    <row r="11" spans="1:22" ht="21" customHeight="1">
      <c r="A11" s="13">
        <f>регистрация!A11</f>
        <v>104</v>
      </c>
      <c r="B11" s="13" t="str">
        <f>регистрация!B11</f>
        <v>ГУ-3</v>
      </c>
      <c r="C11" s="13" t="str">
        <f>регистрация!C11</f>
        <v>СЗУО</v>
      </c>
      <c r="D11" s="13" t="str">
        <f>регистрация!D11</f>
        <v>ДТДМ "Хорошево"</v>
      </c>
      <c r="E11" s="13" t="str">
        <f>регистрация!E11</f>
        <v>Ермилов А.М.</v>
      </c>
      <c r="F11" s="16">
        <f>'Сводный КТМ'!L9</f>
        <v>199</v>
      </c>
      <c r="G11" s="16">
        <v>9.6</v>
      </c>
      <c r="H11" s="16">
        <v>23</v>
      </c>
      <c r="I11" s="16">
        <v>14</v>
      </c>
      <c r="J11" s="16">
        <f t="shared" si="0"/>
        <v>11.25</v>
      </c>
      <c r="K11" s="16">
        <f t="shared" si="1"/>
        <v>71</v>
      </c>
      <c r="L11" s="16"/>
      <c r="M11" s="16">
        <f t="shared" si="2"/>
        <v>327.85</v>
      </c>
      <c r="N11" s="70">
        <v>98</v>
      </c>
      <c r="O11" s="37">
        <v>29</v>
      </c>
      <c r="P11" s="70">
        <v>127</v>
      </c>
      <c r="Q11" s="37">
        <f>'экстрем ночь'!K11</f>
        <v>71</v>
      </c>
      <c r="R11" s="37">
        <f>'экстрем ночь'!L11</f>
        <v>0</v>
      </c>
      <c r="S11" s="37">
        <f>'экстрем ночь'!M11</f>
        <v>0</v>
      </c>
      <c r="T11" s="37">
        <f>'экстрем ночь'!N11</f>
        <v>0</v>
      </c>
      <c r="U11" s="37">
        <f>Конкурсы!J11</f>
        <v>37.5</v>
      </c>
      <c r="V11" s="37">
        <v>2</v>
      </c>
    </row>
    <row r="12" spans="1:22" ht="21" customHeight="1">
      <c r="A12" s="13">
        <f>регистрация!A12</f>
        <v>105</v>
      </c>
      <c r="B12" s="13" t="str">
        <f>регистрация!B12</f>
        <v>Камелот</v>
      </c>
      <c r="C12" s="13" t="str">
        <f>регистрация!C12</f>
        <v>ЮУО</v>
      </c>
      <c r="D12" s="13" t="str">
        <f>регистрация!D12</f>
        <v>ДДЮТЭ</v>
      </c>
      <c r="E12" s="13" t="str">
        <f>регистрация!E12</f>
        <v>Миляев Р.В.</v>
      </c>
      <c r="F12" s="16">
        <f>'Сводный КТМ'!L10</f>
        <v>47</v>
      </c>
      <c r="G12" s="16">
        <v>6</v>
      </c>
      <c r="H12" s="16">
        <v>12.5</v>
      </c>
      <c r="I12" s="16">
        <v>15</v>
      </c>
      <c r="J12" s="16">
        <f t="shared" si="0"/>
        <v>0</v>
      </c>
      <c r="K12" s="16">
        <f t="shared" si="1"/>
        <v>5</v>
      </c>
      <c r="L12" s="16"/>
      <c r="M12" s="16">
        <f t="shared" si="2"/>
        <v>85.5</v>
      </c>
      <c r="N12" s="70">
        <v>26</v>
      </c>
      <c r="O12" s="37">
        <v>28</v>
      </c>
      <c r="P12" s="70">
        <v>54</v>
      </c>
      <c r="Q12" s="37">
        <f>'экстрем ночь'!K12</f>
        <v>0</v>
      </c>
      <c r="R12" s="37">
        <f>'экстрем ночь'!L12</f>
        <v>0</v>
      </c>
      <c r="S12" s="37">
        <f>'экстрем ночь'!M12</f>
        <v>0</v>
      </c>
      <c r="T12" s="37">
        <v>5</v>
      </c>
      <c r="U12" s="37">
        <f>Конкурсы!J12</f>
        <v>0</v>
      </c>
      <c r="V12" s="37">
        <v>10</v>
      </c>
    </row>
    <row r="13" spans="1:22" ht="21" customHeight="1">
      <c r="A13" s="13">
        <f>регистрация!A13</f>
        <v>106</v>
      </c>
      <c r="B13" s="13" t="str">
        <f>регистрация!B13</f>
        <v>ГУ-4</v>
      </c>
      <c r="C13" s="13" t="str">
        <f>регистрация!C13</f>
        <v>СЗУО</v>
      </c>
      <c r="D13" s="13" t="str">
        <f>регистрация!D13</f>
        <v>ДТДМ "Хорошево"</v>
      </c>
      <c r="E13" s="13" t="str">
        <f>регистрация!E13</f>
        <v>Родина О.В.</v>
      </c>
      <c r="F13" s="16">
        <f>'Сводный КТМ'!L11</f>
        <v>194</v>
      </c>
      <c r="G13" s="16">
        <v>9.6</v>
      </c>
      <c r="H13" s="16">
        <v>12.5</v>
      </c>
      <c r="I13" s="16">
        <v>15</v>
      </c>
      <c r="J13" s="16">
        <f t="shared" si="0"/>
        <v>10.65</v>
      </c>
      <c r="K13" s="16">
        <f t="shared" si="1"/>
        <v>76</v>
      </c>
      <c r="L13" s="16"/>
      <c r="M13" s="16">
        <f t="shared" si="2"/>
        <v>317.75</v>
      </c>
      <c r="N13" s="70">
        <v>95</v>
      </c>
      <c r="O13" s="37">
        <v>29</v>
      </c>
      <c r="P13" s="70">
        <v>124</v>
      </c>
      <c r="Q13" s="37">
        <f>'экстрем ночь'!K13</f>
        <v>74</v>
      </c>
      <c r="R13" s="37">
        <f>'экстрем ночь'!L13</f>
        <v>0</v>
      </c>
      <c r="S13" s="37">
        <f>'экстрем ночь'!M13</f>
        <v>0</v>
      </c>
      <c r="T13" s="37">
        <v>2</v>
      </c>
      <c r="U13" s="37">
        <f>Конкурсы!J13</f>
        <v>35.5</v>
      </c>
      <c r="V13" s="37">
        <v>3</v>
      </c>
    </row>
    <row r="14" spans="1:22" ht="21" customHeight="1">
      <c r="A14" s="13">
        <f>регистрация!A14</f>
        <v>107</v>
      </c>
      <c r="B14" s="13" t="str">
        <f>регистрация!B14</f>
        <v>Смена</v>
      </c>
      <c r="C14" s="13" t="str">
        <f>регистрация!C14</f>
        <v>ЮУО</v>
      </c>
      <c r="D14" s="13" t="str">
        <f>регистрация!D14</f>
        <v>ГОУ ДДЮТЭ</v>
      </c>
      <c r="E14" s="13" t="str">
        <f>регистрация!E14</f>
        <v>Устинов С.В.</v>
      </c>
      <c r="F14" s="16">
        <f>'Сводный КТМ'!L12</f>
        <v>173</v>
      </c>
      <c r="G14" s="16">
        <v>9.6</v>
      </c>
      <c r="H14" s="16">
        <v>23</v>
      </c>
      <c r="I14" s="16">
        <v>12</v>
      </c>
      <c r="J14" s="16">
        <f t="shared" si="0"/>
        <v>10.95</v>
      </c>
      <c r="K14" s="16">
        <f t="shared" si="1"/>
        <v>66</v>
      </c>
      <c r="L14" s="16"/>
      <c r="M14" s="16">
        <f t="shared" si="2"/>
        <v>294.54999999999995</v>
      </c>
      <c r="N14" s="70">
        <v>88</v>
      </c>
      <c r="O14" s="37">
        <v>28</v>
      </c>
      <c r="P14" s="70">
        <v>116</v>
      </c>
      <c r="Q14" s="37">
        <f>'экстрем ночь'!K14</f>
        <v>66</v>
      </c>
      <c r="R14" s="37">
        <f>'экстрем ночь'!L14</f>
        <v>0</v>
      </c>
      <c r="S14" s="37">
        <f>'экстрем ночь'!M14</f>
        <v>0</v>
      </c>
      <c r="T14" s="37">
        <f>'экстрем ночь'!N14</f>
        <v>0</v>
      </c>
      <c r="U14" s="37">
        <f>Конкурсы!J14</f>
        <v>36.5</v>
      </c>
      <c r="V14" s="37">
        <v>4</v>
      </c>
    </row>
    <row r="15" spans="1:22" ht="21" customHeight="1">
      <c r="A15" s="13">
        <f>регистрация!A15</f>
        <v>108</v>
      </c>
      <c r="B15" s="13" t="str">
        <f>регистрация!B15</f>
        <v>ГУ-5</v>
      </c>
      <c r="C15" s="13" t="str">
        <f>регистрация!C15</f>
        <v>СЗУО</v>
      </c>
      <c r="D15" s="13" t="str">
        <f>регистрация!D15</f>
        <v>ЦВР "Митино"</v>
      </c>
      <c r="E15" s="13" t="str">
        <f>регистрация!E15</f>
        <v>Щербина А.В.</v>
      </c>
      <c r="F15" s="16">
        <f>'Сводный КТМ'!L13</f>
        <v>199</v>
      </c>
      <c r="G15" s="16">
        <v>9.6</v>
      </c>
      <c r="H15" s="16">
        <v>24</v>
      </c>
      <c r="I15" s="16">
        <v>15</v>
      </c>
      <c r="J15" s="16">
        <f t="shared" si="0"/>
        <v>11.85</v>
      </c>
      <c r="K15" s="16">
        <f t="shared" si="1"/>
        <v>76</v>
      </c>
      <c r="L15" s="16"/>
      <c r="M15" s="16">
        <f t="shared" si="2"/>
        <v>335.45</v>
      </c>
      <c r="N15" s="70">
        <v>100</v>
      </c>
      <c r="O15" s="37">
        <v>29</v>
      </c>
      <c r="P15" s="70">
        <v>129</v>
      </c>
      <c r="Q15" s="37">
        <f>'экстрем ночь'!K15</f>
        <v>73</v>
      </c>
      <c r="R15" s="37">
        <f>'экстрем ночь'!L15</f>
        <v>0</v>
      </c>
      <c r="S15" s="37">
        <f>'экстрем ночь'!M15</f>
        <v>0</v>
      </c>
      <c r="T15" s="37">
        <v>3</v>
      </c>
      <c r="U15" s="37">
        <f>Конкурсы!J15</f>
        <v>39.5</v>
      </c>
      <c r="V15" s="37">
        <v>1</v>
      </c>
    </row>
    <row r="16" spans="1:22" ht="21" customHeight="1">
      <c r="A16" s="13">
        <f>регистрация!A16</f>
        <v>109</v>
      </c>
      <c r="B16" s="13" t="str">
        <f>регистрация!B16</f>
        <v>Эверест-3</v>
      </c>
      <c r="C16" s="13" t="str">
        <f>регистрация!C16</f>
        <v>СЗУО</v>
      </c>
      <c r="D16" s="13" t="str">
        <f>регистрация!D16</f>
        <v>ДТДМ "Хорошево"</v>
      </c>
      <c r="E16" s="13" t="str">
        <f>регистрация!E16</f>
        <v>Родионова Л.И.</v>
      </c>
      <c r="F16" s="16">
        <f>'Сводный КТМ'!L14</f>
        <v>162</v>
      </c>
      <c r="G16" s="16">
        <v>8.6</v>
      </c>
      <c r="H16" s="16">
        <v>21</v>
      </c>
      <c r="I16" s="16">
        <v>14</v>
      </c>
      <c r="J16" s="16">
        <f t="shared" si="0"/>
        <v>12.15</v>
      </c>
      <c r="K16" s="16">
        <f t="shared" si="1"/>
        <v>43</v>
      </c>
      <c r="L16" s="16"/>
      <c r="M16" s="16">
        <f t="shared" si="2"/>
        <v>260.75</v>
      </c>
      <c r="N16" s="70">
        <v>78</v>
      </c>
      <c r="O16" s="70">
        <v>0</v>
      </c>
      <c r="P16" s="70">
        <v>78</v>
      </c>
      <c r="Q16" s="37">
        <f>'экстрем ночь'!K16</f>
        <v>44</v>
      </c>
      <c r="R16" s="37">
        <v>-1</v>
      </c>
      <c r="S16" s="37">
        <f>'экстрем ночь'!M16</f>
        <v>0</v>
      </c>
      <c r="T16" s="37">
        <f>'экстрем ночь'!N16</f>
        <v>0</v>
      </c>
      <c r="U16" s="37">
        <f>Конкурсы!J16</f>
        <v>40.5</v>
      </c>
      <c r="V16" s="37">
        <v>8</v>
      </c>
    </row>
    <row r="17" spans="1:22" ht="21" customHeight="1">
      <c r="A17" s="13">
        <f>регистрация!A17</f>
        <v>110</v>
      </c>
      <c r="B17" s="13" t="str">
        <f>регистрация!B17</f>
        <v>Три дороги</v>
      </c>
      <c r="C17" s="13" t="str">
        <f>регистрация!C17</f>
        <v>ЗУО</v>
      </c>
      <c r="D17" s="13" t="str">
        <f>регистрация!D17</f>
        <v>ДТ "Кунцево"</v>
      </c>
      <c r="E17" s="13" t="str">
        <f>регистрация!E17</f>
        <v>Дубов И.В.</v>
      </c>
      <c r="F17" s="16">
        <f>'Сводный КТМ'!L15</f>
        <v>113</v>
      </c>
      <c r="G17" s="16">
        <v>6</v>
      </c>
      <c r="H17" s="16">
        <v>16.5</v>
      </c>
      <c r="I17" s="16">
        <v>12</v>
      </c>
      <c r="J17" s="16">
        <f t="shared" si="0"/>
        <v>6.8999999999999995</v>
      </c>
      <c r="K17" s="16">
        <f t="shared" si="1"/>
        <v>0</v>
      </c>
      <c r="L17" s="16"/>
      <c r="M17" s="16">
        <f t="shared" si="2"/>
        <v>154.4</v>
      </c>
      <c r="N17" s="70">
        <v>46</v>
      </c>
      <c r="O17" s="37">
        <v>18</v>
      </c>
      <c r="P17" s="70">
        <v>64</v>
      </c>
      <c r="Q17" s="37">
        <f>'экстрем ночь'!K17</f>
        <v>0</v>
      </c>
      <c r="R17" s="37">
        <f>'экстрем ночь'!L17</f>
        <v>0</v>
      </c>
      <c r="S17" s="37">
        <f>'экстрем ночь'!M17</f>
        <v>0</v>
      </c>
      <c r="T17" s="37">
        <f>'экстрем ночь'!N17</f>
        <v>0</v>
      </c>
      <c r="U17" s="37">
        <f>Конкурсы!J17</f>
        <v>23</v>
      </c>
      <c r="V17" s="37">
        <v>9</v>
      </c>
    </row>
    <row r="18" spans="1:22" ht="21" customHeight="1">
      <c r="A18" s="13">
        <f>регистрация!A18</f>
        <v>111</v>
      </c>
      <c r="B18" s="13" t="str">
        <f>регистрация!B18</f>
        <v>Вершина</v>
      </c>
      <c r="C18" s="13" t="str">
        <f>регистрация!C18</f>
        <v>Город</v>
      </c>
      <c r="D18" s="13" t="str">
        <f>регистрация!D18</f>
        <v>ГДДЮТ</v>
      </c>
      <c r="E18" s="13" t="str">
        <f>регистрация!E18</f>
        <v>Шепелев В.А.</v>
      </c>
      <c r="F18" s="16">
        <f>'Сводный КТМ'!L16</f>
        <v>80</v>
      </c>
      <c r="G18" s="16">
        <v>8.6</v>
      </c>
      <c r="H18" s="16">
        <v>18</v>
      </c>
      <c r="I18" s="16">
        <v>11</v>
      </c>
      <c r="J18" s="16">
        <f t="shared" si="0"/>
        <v>0</v>
      </c>
      <c r="K18" s="16">
        <f t="shared" si="1"/>
        <v>-3</v>
      </c>
      <c r="L18" s="16"/>
      <c r="M18" s="16">
        <f t="shared" si="2"/>
        <v>114.6</v>
      </c>
      <c r="N18" s="70">
        <v>34</v>
      </c>
      <c r="O18" s="37">
        <v>8</v>
      </c>
      <c r="P18" s="70">
        <v>42</v>
      </c>
      <c r="Q18" s="37">
        <f>'экстрем ночь'!K18</f>
        <v>0</v>
      </c>
      <c r="R18" s="37">
        <v>-3</v>
      </c>
      <c r="S18" s="37">
        <f>'экстрем ночь'!M18</f>
        <v>0</v>
      </c>
      <c r="T18" s="37">
        <f>'экстрем ночь'!N18</f>
        <v>0</v>
      </c>
      <c r="U18" s="37">
        <f>Конкурсы!J18</f>
        <v>0</v>
      </c>
      <c r="V18" s="37">
        <v>11</v>
      </c>
    </row>
    <row r="19" spans="1:22" ht="21" customHeight="1">
      <c r="A19" s="13">
        <f>регистрация!A19</f>
        <v>112</v>
      </c>
      <c r="B19" s="13" t="str">
        <f>регистрация!B19</f>
        <v>Импульс</v>
      </c>
      <c r="C19" s="13" t="str">
        <f>регистрация!C19</f>
        <v>ЗУО</v>
      </c>
      <c r="D19" s="13" t="str">
        <f>регистрация!D19</f>
        <v>ЦВР Раменки</v>
      </c>
      <c r="E19" s="13" t="str">
        <f>регистрация!E19</f>
        <v>Никонова Г.П.</v>
      </c>
      <c r="F19" s="16">
        <f>'Сводный КТМ'!L17</f>
        <v>180</v>
      </c>
      <c r="G19" s="16">
        <v>9.6</v>
      </c>
      <c r="H19" s="16">
        <v>14</v>
      </c>
      <c r="I19" s="16">
        <v>12</v>
      </c>
      <c r="J19" s="16">
        <f t="shared" si="0"/>
        <v>8.7</v>
      </c>
      <c r="K19" s="16">
        <f t="shared" si="1"/>
        <v>60</v>
      </c>
      <c r="L19" s="16"/>
      <c r="M19" s="16">
        <f t="shared" si="2"/>
        <v>284.29999999999995</v>
      </c>
      <c r="N19" s="70">
        <v>85</v>
      </c>
      <c r="O19" s="70">
        <v>0</v>
      </c>
      <c r="P19" s="70">
        <v>85</v>
      </c>
      <c r="Q19" s="37">
        <f>'экстрем ночь'!K19</f>
        <v>63</v>
      </c>
      <c r="R19" s="37">
        <v>-3</v>
      </c>
      <c r="S19" s="37">
        <f>'экстрем ночь'!M19</f>
        <v>0</v>
      </c>
      <c r="T19" s="37">
        <f>'экстрем ночь'!N19</f>
        <v>0</v>
      </c>
      <c r="U19" s="37">
        <f>Конкурсы!J19</f>
        <v>29</v>
      </c>
      <c r="V19" s="37">
        <v>6</v>
      </c>
    </row>
    <row r="21" spans="1:14" s="3" customFormat="1" ht="15">
      <c r="A21" s="3" t="s">
        <v>34</v>
      </c>
      <c r="F21" s="14"/>
      <c r="G21" s="14"/>
      <c r="H21" s="14"/>
      <c r="I21" s="14"/>
      <c r="J21" s="14"/>
      <c r="N21" s="14" t="s">
        <v>35</v>
      </c>
    </row>
    <row r="22" spans="5:10" ht="12.75">
      <c r="E22" s="15"/>
      <c r="F22" s="15"/>
      <c r="G22" s="15"/>
      <c r="H22" s="15"/>
      <c r="I22" s="15"/>
      <c r="J22" s="15"/>
    </row>
    <row r="23" spans="1:14" s="3" customFormat="1" ht="15">
      <c r="A23" s="3" t="s">
        <v>36</v>
      </c>
      <c r="F23" s="14"/>
      <c r="G23" s="14"/>
      <c r="H23" s="14"/>
      <c r="I23" s="14"/>
      <c r="J23" s="14"/>
      <c r="N23" s="14" t="s">
        <v>37</v>
      </c>
    </row>
    <row r="24" spans="6:12" s="3" customFormat="1" ht="15">
      <c r="F24" s="3" t="s">
        <v>31</v>
      </c>
      <c r="L24" s="3" t="s">
        <v>29</v>
      </c>
    </row>
    <row r="28" spans="2:16" s="3" customFormat="1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mergeCells count="2">
    <mergeCell ref="A1:P1"/>
    <mergeCell ref="P10:V10"/>
  </mergeCells>
  <printOptions/>
  <pageMargins left="3.1496062992125986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B27" sqref="B27"/>
    </sheetView>
  </sheetViews>
  <sheetFormatPr defaultColWidth="9.00390625" defaultRowHeight="12.75"/>
  <cols>
    <col min="1" max="1" width="5.00390625" style="0" customWidth="1"/>
    <col min="2" max="2" width="17.375" style="0" customWidth="1"/>
    <col min="3" max="3" width="7.875" style="0" bestFit="1" customWidth="1"/>
    <col min="4" max="4" width="16.875" style="0" bestFit="1" customWidth="1"/>
    <col min="5" max="5" width="21.875" style="0" customWidth="1"/>
    <col min="6" max="6" width="25.625" style="0" customWidth="1"/>
    <col min="7" max="7" width="0.6171875" style="0" hidden="1" customWidth="1"/>
    <col min="8" max="8" width="5.25390625" style="0" customWidth="1"/>
  </cols>
  <sheetData>
    <row r="1" spans="1:10" s="3" customFormat="1" ht="42" customHeight="1">
      <c r="A1" s="9" t="s">
        <v>61</v>
      </c>
      <c r="B1" s="10"/>
      <c r="C1" s="10"/>
      <c r="D1" s="10"/>
      <c r="E1" s="10"/>
      <c r="F1" s="10"/>
      <c r="G1" s="10"/>
      <c r="H1" s="10"/>
      <c r="I1" s="10"/>
      <c r="J1" s="10"/>
    </row>
    <row r="3" ht="18">
      <c r="F3" s="6" t="s">
        <v>54</v>
      </c>
    </row>
    <row r="4" spans="1:6" s="11" customFormat="1" ht="23.25">
      <c r="A4" s="49" t="s">
        <v>42</v>
      </c>
      <c r="B4" s="49"/>
      <c r="C4" s="49"/>
      <c r="D4" s="49"/>
      <c r="E4" s="49"/>
      <c r="F4" s="49"/>
    </row>
    <row r="5" ht="21" customHeight="1"/>
    <row r="6" spans="1:6" s="12" customFormat="1" ht="63" customHeight="1">
      <c r="A6" s="47" t="s">
        <v>0</v>
      </c>
      <c r="B6" s="47" t="s">
        <v>32</v>
      </c>
      <c r="C6" s="47" t="s">
        <v>2</v>
      </c>
      <c r="D6" s="47" t="s">
        <v>33</v>
      </c>
      <c r="E6" s="47" t="s">
        <v>3</v>
      </c>
      <c r="F6" s="53" t="s">
        <v>55</v>
      </c>
    </row>
    <row r="7" spans="1:6" s="12" customFormat="1" ht="78.75" customHeight="1">
      <c r="A7" s="48"/>
      <c r="B7" s="48"/>
      <c r="C7" s="48"/>
      <c r="D7" s="48"/>
      <c r="E7" s="48"/>
      <c r="F7" s="54"/>
    </row>
    <row r="8" spans="1:6" ht="18" customHeight="1">
      <c r="A8" s="13">
        <f>регистрация!A8</f>
        <v>101</v>
      </c>
      <c r="B8" s="13" t="e">
        <f>регистрация!#REF!</f>
        <v>#REF!</v>
      </c>
      <c r="C8" s="13" t="str">
        <f>регистрация!C8</f>
        <v>ЮУО</v>
      </c>
      <c r="D8" s="13" t="str">
        <f>регистрация!D8</f>
        <v>ДДЮТЭ</v>
      </c>
      <c r="E8" s="13" t="e">
        <f>регистрация!#REF!</f>
        <v>#REF!</v>
      </c>
      <c r="F8" s="1"/>
    </row>
    <row r="9" spans="1:6" ht="18" customHeight="1">
      <c r="A9" s="13">
        <f>регистрация!A9</f>
        <v>102</v>
      </c>
      <c r="B9" s="13" t="str">
        <f>регистрация!B9</f>
        <v>Эверест-2</v>
      </c>
      <c r="C9" s="13" t="str">
        <f>регистрация!C9</f>
        <v>СЗУО</v>
      </c>
      <c r="D9" s="13" t="str">
        <f>регистрация!D9</f>
        <v>Гимназия 1515</v>
      </c>
      <c r="E9" s="13" t="str">
        <f>регистрация!E9</f>
        <v>Скворцов М.Б.</v>
      </c>
      <c r="F9" s="1"/>
    </row>
    <row r="10" spans="1:6" ht="18" customHeight="1">
      <c r="A10" s="13">
        <f>регистрация!A10</f>
        <v>103</v>
      </c>
      <c r="B10" s="13" t="str">
        <f>регистрация!B8</f>
        <v>Эдельвейс-2</v>
      </c>
      <c r="C10" s="13" t="str">
        <f>регистрация!C10</f>
        <v>Город</v>
      </c>
      <c r="D10" s="13" t="str">
        <f>регистрация!D10</f>
        <v>МосгорСЮТур</v>
      </c>
      <c r="E10" s="13" t="e">
        <f>регистрация!#REF!</f>
        <v>#REF!</v>
      </c>
      <c r="F10" s="1"/>
    </row>
    <row r="11" spans="1:6" ht="18" customHeight="1">
      <c r="A11" s="13">
        <f>регистрация!A11</f>
        <v>104</v>
      </c>
      <c r="B11" s="13" t="str">
        <f>регистрация!B11</f>
        <v>ГУ-3</v>
      </c>
      <c r="C11" s="13" t="str">
        <f>регистрация!C11</f>
        <v>СЗУО</v>
      </c>
      <c r="D11" s="13" t="str">
        <f>регистрация!D13</f>
        <v>ДТДМ "Хорошево"</v>
      </c>
      <c r="E11" s="13" t="str">
        <f>регистрация!E15</f>
        <v>Щербина А.В.</v>
      </c>
      <c r="F11" s="1"/>
    </row>
    <row r="12" spans="1:6" ht="18" customHeight="1">
      <c r="A12" s="13">
        <f>регистрация!A12</f>
        <v>105</v>
      </c>
      <c r="B12" s="13" t="str">
        <f>регистрация!B12</f>
        <v>Камелот</v>
      </c>
      <c r="C12" s="13" t="str">
        <f>регистрация!C12</f>
        <v>ЮУО</v>
      </c>
      <c r="D12" s="13" t="str">
        <f>регистрация!D12</f>
        <v>ДДЮТЭ</v>
      </c>
      <c r="E12" s="13" t="str">
        <f>регистрация!E8</f>
        <v>Ольховская И.Г.</v>
      </c>
      <c r="F12" s="1"/>
    </row>
    <row r="13" spans="1:6" ht="18" customHeight="1">
      <c r="A13" s="13">
        <f>регистрация!A13</f>
        <v>106</v>
      </c>
      <c r="B13" s="13" t="e">
        <f>регистрация!#REF!</f>
        <v>#REF!</v>
      </c>
      <c r="C13" s="13" t="str">
        <f>регистрация!C13</f>
        <v>СЗУО</v>
      </c>
      <c r="D13" s="13" t="e">
        <f>регистрация!#REF!</f>
        <v>#REF!</v>
      </c>
      <c r="E13" s="13" t="str">
        <f>регистрация!E13</f>
        <v>Родина О.В.</v>
      </c>
      <c r="F13" s="1"/>
    </row>
    <row r="14" spans="1:6" ht="18" customHeight="1">
      <c r="A14" s="13">
        <f>регистрация!A14</f>
        <v>107</v>
      </c>
      <c r="B14" s="13" t="str">
        <f>регистрация!B13</f>
        <v>ГУ-4</v>
      </c>
      <c r="C14" s="13" t="str">
        <f>регистрация!C14</f>
        <v>ЮУО</v>
      </c>
      <c r="D14" s="13" t="str">
        <f>регистрация!D14</f>
        <v>ГОУ ДДЮТЭ</v>
      </c>
      <c r="E14" s="13" t="str">
        <f>регистрация!E14</f>
        <v>Устинов С.В.</v>
      </c>
      <c r="F14" s="1"/>
    </row>
    <row r="15" spans="1:6" ht="18" customHeight="1">
      <c r="A15" s="13">
        <f>регистрация!A15</f>
        <v>108</v>
      </c>
      <c r="B15" s="13" t="str">
        <f>регистрация!B14</f>
        <v>Смена</v>
      </c>
      <c r="C15" s="13" t="str">
        <f>регистрация!C15</f>
        <v>СЗУО</v>
      </c>
      <c r="D15" s="13" t="str">
        <f>регистрация!D15</f>
        <v>ЦВР "Митино"</v>
      </c>
      <c r="E15" s="13" t="e">
        <f>регистрация!#REF!</f>
        <v>#REF!</v>
      </c>
      <c r="F15" s="1"/>
    </row>
    <row r="16" spans="1:6" ht="18" customHeight="1">
      <c r="A16" s="13">
        <f>регистрация!A16</f>
        <v>109</v>
      </c>
      <c r="B16" s="13" t="str">
        <f>регистрация!B15</f>
        <v>ГУ-5</v>
      </c>
      <c r="C16" s="13" t="str">
        <f>регистрация!C16</f>
        <v>СЗУО</v>
      </c>
      <c r="D16" s="13" t="str">
        <f>регистрация!D16</f>
        <v>ДТДМ "Хорошево"</v>
      </c>
      <c r="E16" s="13" t="str">
        <f>регистрация!E16</f>
        <v>Родионова Л.И.</v>
      </c>
      <c r="F16" s="1"/>
    </row>
    <row r="17" spans="1:6" ht="18" customHeight="1">
      <c r="A17" s="13">
        <f>регистрация!A17</f>
        <v>110</v>
      </c>
      <c r="B17" s="13" t="str">
        <f>регистрация!B17</f>
        <v>Три дороги</v>
      </c>
      <c r="C17" s="13" t="str">
        <f>регистрация!C17</f>
        <v>ЗУО</v>
      </c>
      <c r="D17" s="13" t="str">
        <f>регистрация!D17</f>
        <v>ДТ "Кунцево"</v>
      </c>
      <c r="E17" s="13" t="str">
        <f>регистрация!E17</f>
        <v>Дубов И.В.</v>
      </c>
      <c r="F17" s="1"/>
    </row>
    <row r="18" spans="1:6" ht="18" customHeight="1">
      <c r="A18" s="13">
        <f>регистрация!A18</f>
        <v>111</v>
      </c>
      <c r="B18" s="13" t="str">
        <f>регистрация!B18</f>
        <v>Вершина</v>
      </c>
      <c r="C18" s="13" t="str">
        <f>регистрация!C18</f>
        <v>Город</v>
      </c>
      <c r="D18" s="13" t="str">
        <f>регистрация!D18</f>
        <v>ГДДЮТ</v>
      </c>
      <c r="E18" s="13" t="str">
        <f>регистрация!E18</f>
        <v>Шепелев В.А.</v>
      </c>
      <c r="F18" s="1"/>
    </row>
    <row r="19" spans="1:6" ht="18" customHeight="1">
      <c r="A19" s="13">
        <f>регистрация!A19</f>
        <v>112</v>
      </c>
      <c r="B19" s="13" t="str">
        <f>регистрация!B19</f>
        <v>Импульс</v>
      </c>
      <c r="C19" s="13" t="str">
        <f>регистрация!C19</f>
        <v>ЗУО</v>
      </c>
      <c r="D19" s="13" t="str">
        <f>регистрация!D19</f>
        <v>ЦВР Раменки</v>
      </c>
      <c r="E19" s="13" t="str">
        <f>регистрация!E19</f>
        <v>Никонова Г.П.</v>
      </c>
      <c r="F19" s="1"/>
    </row>
    <row r="20" spans="1:6" ht="18" customHeight="1">
      <c r="A20" s="29"/>
      <c r="B20" s="30"/>
      <c r="C20" s="31"/>
      <c r="D20" s="31"/>
      <c r="E20" s="31"/>
      <c r="F20" s="31"/>
    </row>
    <row r="22" spans="1:6" s="3" customFormat="1" ht="15">
      <c r="A22" s="3" t="s">
        <v>56</v>
      </c>
      <c r="F22" s="14" t="s">
        <v>57</v>
      </c>
    </row>
    <row r="23" ht="12.75">
      <c r="E23" s="15"/>
    </row>
  </sheetData>
  <mergeCells count="7">
    <mergeCell ref="D6:D7"/>
    <mergeCell ref="E6:E7"/>
    <mergeCell ref="A4:F4"/>
    <mergeCell ref="F6:F7"/>
    <mergeCell ref="A6:A7"/>
    <mergeCell ref="B6:B7"/>
    <mergeCell ref="C6:C7"/>
  </mergeCells>
  <printOptions/>
  <pageMargins left="1.1811023622047245" right="0.3937007874015748" top="0.3937007874015748" bottom="0.787401574803149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7">
      <selection activeCell="M8" sqref="M8"/>
    </sheetView>
  </sheetViews>
  <sheetFormatPr defaultColWidth="9.00390625" defaultRowHeight="12.75"/>
  <cols>
    <col min="3" max="3" width="17.375" style="0" customWidth="1"/>
    <col min="4" max="4" width="7.875" style="0" bestFit="1" customWidth="1"/>
    <col min="5" max="5" width="16.875" style="0" bestFit="1" customWidth="1"/>
    <col min="6" max="6" width="21.875" style="0" customWidth="1"/>
    <col min="7" max="7" width="0.6171875" style="0" hidden="1" customWidth="1"/>
    <col min="8" max="8" width="5.25390625" style="0" customWidth="1"/>
  </cols>
  <sheetData>
    <row r="1" spans="1:10" s="3" customFormat="1" ht="42" customHeight="1">
      <c r="A1" s="3" t="s">
        <v>109</v>
      </c>
      <c r="C1" s="10"/>
      <c r="D1" s="10"/>
      <c r="E1" s="10"/>
      <c r="F1" s="10"/>
      <c r="G1" s="10"/>
      <c r="H1" s="10"/>
      <c r="I1" s="10"/>
      <c r="J1" s="10"/>
    </row>
    <row r="2" ht="12.75">
      <c r="A2" t="s">
        <v>110</v>
      </c>
    </row>
    <row r="4" spans="1:6" s="11" customFormat="1" ht="23.25">
      <c r="A4" s="11" t="s">
        <v>107</v>
      </c>
      <c r="C4" s="39"/>
      <c r="D4" s="39"/>
      <c r="E4" s="39"/>
      <c r="F4" s="6" t="s">
        <v>54</v>
      </c>
    </row>
    <row r="5" ht="21" customHeight="1"/>
    <row r="6" spans="1:6" s="12" customFormat="1" ht="63" customHeight="1">
      <c r="A6" s="47" t="s">
        <v>108</v>
      </c>
      <c r="B6" s="47" t="s">
        <v>105</v>
      </c>
      <c r="C6" s="47" t="s">
        <v>32</v>
      </c>
      <c r="D6" s="47" t="s">
        <v>2</v>
      </c>
      <c r="E6" s="47" t="s">
        <v>33</v>
      </c>
      <c r="F6" s="47" t="s">
        <v>3</v>
      </c>
    </row>
    <row r="7" spans="1:6" s="12" customFormat="1" ht="78.75" customHeight="1">
      <c r="A7" s="48"/>
      <c r="B7" s="48"/>
      <c r="C7" s="48"/>
      <c r="D7" s="48"/>
      <c r="E7" s="48"/>
      <c r="F7" s="48"/>
    </row>
    <row r="8" spans="1:6" ht="18" customHeight="1">
      <c r="A8" s="37">
        <v>1</v>
      </c>
      <c r="B8" s="36">
        <v>14</v>
      </c>
      <c r="C8" s="13">
        <f>регистрация!A17</f>
        <v>110</v>
      </c>
      <c r="D8" s="42" t="str">
        <f>регистрация!C17</f>
        <v>ЗУО</v>
      </c>
      <c r="E8" s="42" t="str">
        <f>регистрация!D17</f>
        <v>ДТ "Кунцево"</v>
      </c>
      <c r="F8" s="42" t="str">
        <f>регистрация!E17</f>
        <v>Дубов И.В.</v>
      </c>
    </row>
    <row r="9" spans="1:6" ht="18" customHeight="1">
      <c r="A9" s="37">
        <v>2</v>
      </c>
      <c r="B9" s="36">
        <v>14.2</v>
      </c>
      <c r="C9" s="13">
        <f>регистрация!A12</f>
        <v>105</v>
      </c>
      <c r="D9" s="42" t="str">
        <f>регистрация!C12</f>
        <v>ЮУО</v>
      </c>
      <c r="E9" s="42" t="str">
        <f>регистрация!D9</f>
        <v>Гимназия 1515</v>
      </c>
      <c r="F9" s="42" t="str">
        <f>регистрация!E9</f>
        <v>Скворцов М.Б.</v>
      </c>
    </row>
    <row r="10" spans="1:6" ht="18" customHeight="1">
      <c r="A10" s="37">
        <v>3</v>
      </c>
      <c r="B10" s="36">
        <v>14.4</v>
      </c>
      <c r="C10" s="13">
        <f>регистрация!A19</f>
        <v>112</v>
      </c>
      <c r="D10" s="42" t="str">
        <f>регистрация!C19</f>
        <v>ЗУО</v>
      </c>
      <c r="E10" s="42" t="str">
        <f>регистрация!D19</f>
        <v>ЦВР Раменки</v>
      </c>
      <c r="F10" s="42" t="str">
        <f>регистрация!E19</f>
        <v>Никонова Г.П.</v>
      </c>
    </row>
    <row r="11" spans="1:6" ht="18" customHeight="1">
      <c r="A11" s="37">
        <v>4</v>
      </c>
      <c r="B11" s="36">
        <v>15</v>
      </c>
      <c r="C11" s="13">
        <f>регистрация!A13</f>
        <v>106</v>
      </c>
      <c r="D11" s="42" t="str">
        <f>регистрация!C13</f>
        <v>СЗУО</v>
      </c>
      <c r="E11" s="42" t="str">
        <f>регистрация!D13</f>
        <v>ДТДМ "Хорошево"</v>
      </c>
      <c r="F11" s="42" t="str">
        <f>регистрация!E13</f>
        <v>Родина О.В.</v>
      </c>
    </row>
    <row r="12" spans="1:6" ht="18" customHeight="1">
      <c r="A12" s="37">
        <v>5</v>
      </c>
      <c r="B12" s="36">
        <v>15.2</v>
      </c>
      <c r="C12" s="13">
        <f>регистрация!A8</f>
        <v>101</v>
      </c>
      <c r="D12" s="42" t="str">
        <f>регистрация!C8</f>
        <v>ЮУО</v>
      </c>
      <c r="E12" s="42" t="str">
        <f>регистрация!D8</f>
        <v>ДДЮТЭ</v>
      </c>
      <c r="F12" s="42" t="str">
        <f>регистрация!E8</f>
        <v>Ольховская И.Г.</v>
      </c>
    </row>
    <row r="13" spans="1:6" ht="18" customHeight="1">
      <c r="A13" s="37">
        <v>6</v>
      </c>
      <c r="B13" s="36">
        <v>15.4</v>
      </c>
      <c r="C13" s="13">
        <f>регистрация!A18</f>
        <v>111</v>
      </c>
      <c r="D13" s="42" t="str">
        <f>регистрация!C18</f>
        <v>Город</v>
      </c>
      <c r="E13" s="42" t="str">
        <f>регистрация!D18</f>
        <v>ГДДЮТ</v>
      </c>
      <c r="F13" s="42" t="str">
        <f>регистрация!E18</f>
        <v>Шепелев В.А.</v>
      </c>
    </row>
    <row r="14" spans="1:6" ht="18" customHeight="1">
      <c r="A14" s="37">
        <v>7</v>
      </c>
      <c r="B14" s="36">
        <v>16</v>
      </c>
      <c r="C14" s="13">
        <f>регистрация!A11</f>
        <v>104</v>
      </c>
      <c r="D14" s="42" t="str">
        <f>регистрация!C11</f>
        <v>СЗУО</v>
      </c>
      <c r="E14" s="42" t="str">
        <f>регистрация!D11</f>
        <v>ДТДМ "Хорошево"</v>
      </c>
      <c r="F14" s="42" t="str">
        <f>регистрация!E11</f>
        <v>Ермилов А.М.</v>
      </c>
    </row>
    <row r="15" spans="1:6" ht="18" customHeight="1">
      <c r="A15" s="37">
        <v>8</v>
      </c>
      <c r="B15" s="36">
        <v>16.2</v>
      </c>
      <c r="C15" s="13">
        <f>регистрация!A10</f>
        <v>103</v>
      </c>
      <c r="D15" s="42" t="str">
        <f>регистрация!C10</f>
        <v>Город</v>
      </c>
      <c r="E15" s="42" t="str">
        <f>регистрация!D10</f>
        <v>МосгорСЮТур</v>
      </c>
      <c r="F15" s="42" t="str">
        <f>регистрация!E10</f>
        <v>Матюшенко Е.В.</v>
      </c>
    </row>
    <row r="16" spans="1:6" ht="18" customHeight="1">
      <c r="A16" s="37">
        <v>9</v>
      </c>
      <c r="B16" s="36">
        <v>16.4</v>
      </c>
      <c r="C16" s="13">
        <f>регистрация!A16</f>
        <v>109</v>
      </c>
      <c r="D16" s="42" t="str">
        <f>регистрация!C16</f>
        <v>СЗУО</v>
      </c>
      <c r="E16" s="42" t="str">
        <f>регистрация!D16</f>
        <v>ДТДМ "Хорошево"</v>
      </c>
      <c r="F16" s="42" t="str">
        <f>регистрация!E16</f>
        <v>Родионова Л.И.</v>
      </c>
    </row>
    <row r="17" spans="1:6" ht="18" customHeight="1">
      <c r="A17" s="37">
        <v>10</v>
      </c>
      <c r="B17" s="36">
        <v>17</v>
      </c>
      <c r="C17" s="13">
        <f>регистрация!A15</f>
        <v>108</v>
      </c>
      <c r="D17" s="42" t="str">
        <f>регистрация!C15</f>
        <v>СЗУО</v>
      </c>
      <c r="E17" s="42" t="str">
        <f>регистрация!D15</f>
        <v>ЦВР "Митино"</v>
      </c>
      <c r="F17" s="42" t="str">
        <f>регистрация!E15</f>
        <v>Щербина А.В.</v>
      </c>
    </row>
    <row r="18" spans="1:6" ht="18" customHeight="1">
      <c r="A18" s="37">
        <v>11</v>
      </c>
      <c r="B18" s="36">
        <v>17.2</v>
      </c>
      <c r="C18" s="13">
        <f>регистрация!A14</f>
        <v>107</v>
      </c>
      <c r="D18" s="42" t="str">
        <f>регистрация!C14</f>
        <v>ЮУО</v>
      </c>
      <c r="E18" s="42" t="str">
        <f>регистрация!D14</f>
        <v>ГОУ ДДЮТЭ</v>
      </c>
      <c r="F18" s="42" t="str">
        <f>регистрация!E14</f>
        <v>Устинов С.В.</v>
      </c>
    </row>
    <row r="19" spans="1:6" ht="18" customHeight="1">
      <c r="A19" s="37">
        <v>12</v>
      </c>
      <c r="B19" s="36">
        <v>17.4</v>
      </c>
      <c r="C19" s="13">
        <f>регистрация!A9</f>
        <v>102</v>
      </c>
      <c r="D19" s="42" t="str">
        <f>регистрация!C9</f>
        <v>СЗУО</v>
      </c>
      <c r="E19" s="42" t="str">
        <f>регистрация!D9</f>
        <v>Гимназия 1515</v>
      </c>
      <c r="F19" s="42" t="str">
        <f>регистрация!E9</f>
        <v>Скворцов М.Б.</v>
      </c>
    </row>
    <row r="22" s="3" customFormat="1" ht="15"/>
    <row r="23" ht="12.75">
      <c r="F23" s="15"/>
    </row>
    <row r="24" ht="12.75">
      <c r="J24" t="s">
        <v>62</v>
      </c>
    </row>
  </sheetData>
  <mergeCells count="6">
    <mergeCell ref="E6:E7"/>
    <mergeCell ref="F6:F7"/>
    <mergeCell ref="A6:A7"/>
    <mergeCell ref="C6:C7"/>
    <mergeCell ref="D6:D7"/>
    <mergeCell ref="B6:B7"/>
  </mergeCells>
  <printOptions/>
  <pageMargins left="1.1811023622047245" right="0.3937007874015748" top="0.3937007874015748" bottom="0.7874015748031497" header="0" footer="0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3">
      <selection activeCell="K24" sqref="A19:K24"/>
    </sheetView>
  </sheetViews>
  <sheetFormatPr defaultColWidth="9.00390625" defaultRowHeight="12.75"/>
  <cols>
    <col min="3" max="3" width="17.375" style="0" customWidth="1"/>
    <col min="4" max="4" width="7.875" style="0" bestFit="1" customWidth="1"/>
    <col min="5" max="5" width="16.875" style="0" bestFit="1" customWidth="1"/>
    <col min="6" max="6" width="21.875" style="0" customWidth="1"/>
    <col min="7" max="7" width="0.6171875" style="0" hidden="1" customWidth="1"/>
    <col min="8" max="8" width="8.125" style="0" customWidth="1"/>
  </cols>
  <sheetData>
    <row r="1" spans="1:11" s="3" customFormat="1" ht="42" customHeight="1">
      <c r="A1" s="57" t="s">
        <v>109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110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4" spans="1:11" s="11" customFormat="1" ht="23.25">
      <c r="A4" s="49" t="s">
        <v>111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ht="21" customHeight="1"/>
    <row r="6" spans="1:11" s="12" customFormat="1" ht="63" customHeight="1">
      <c r="A6" s="55" t="s">
        <v>108</v>
      </c>
      <c r="B6" s="55" t="s">
        <v>105</v>
      </c>
      <c r="C6" s="47" t="s">
        <v>32</v>
      </c>
      <c r="D6" s="47" t="s">
        <v>2</v>
      </c>
      <c r="E6" s="47" t="s">
        <v>33</v>
      </c>
      <c r="F6" s="47" t="s">
        <v>3</v>
      </c>
      <c r="H6" s="55" t="s">
        <v>112</v>
      </c>
      <c r="I6" s="55" t="s">
        <v>113</v>
      </c>
      <c r="J6" s="55" t="s">
        <v>114</v>
      </c>
      <c r="K6" s="55" t="s">
        <v>115</v>
      </c>
    </row>
    <row r="7" spans="1:11" s="12" customFormat="1" ht="78.75" customHeight="1">
      <c r="A7" s="56"/>
      <c r="B7" s="56"/>
      <c r="C7" s="48"/>
      <c r="D7" s="48"/>
      <c r="E7" s="48"/>
      <c r="F7" s="48"/>
      <c r="H7" s="56"/>
      <c r="I7" s="56"/>
      <c r="J7" s="56"/>
      <c r="K7" s="56"/>
    </row>
    <row r="8" spans="1:11" ht="42" customHeight="1">
      <c r="A8" s="37">
        <v>1</v>
      </c>
      <c r="B8" s="36">
        <v>14</v>
      </c>
      <c r="C8" s="13">
        <f>'[5]регистрация'!A17</f>
        <v>110</v>
      </c>
      <c r="D8" s="42" t="str">
        <f>'[5]регистрация'!C17</f>
        <v>ЗУО</v>
      </c>
      <c r="E8" s="42" t="str">
        <f>'[5]регистрация'!D17</f>
        <v>ДТ "Кунцево"</v>
      </c>
      <c r="F8" s="42" t="str">
        <f>'[5]регистрация'!E17</f>
        <v>Дубов И.В.</v>
      </c>
      <c r="H8" s="1"/>
      <c r="I8" s="1"/>
      <c r="J8" s="1"/>
      <c r="K8" s="1"/>
    </row>
    <row r="9" spans="1:11" ht="42" customHeight="1">
      <c r="A9" s="37">
        <v>2</v>
      </c>
      <c r="B9" s="36">
        <v>14.2</v>
      </c>
      <c r="C9" s="13">
        <f>'[5]регистрация'!A12</f>
        <v>105</v>
      </c>
      <c r="D9" s="42" t="str">
        <f>'[5]регистрация'!C12</f>
        <v>ЮУО</v>
      </c>
      <c r="E9" s="42" t="str">
        <f>'[5]регистрация'!D9</f>
        <v>Гимназия 1515</v>
      </c>
      <c r="F9" s="42" t="str">
        <f>'[5]регистрация'!E9</f>
        <v>Скворцов М.Б.</v>
      </c>
      <c r="H9" s="1"/>
      <c r="I9" s="1"/>
      <c r="J9" s="1"/>
      <c r="K9" s="1"/>
    </row>
    <row r="10" spans="1:11" ht="42" customHeight="1">
      <c r="A10" s="37">
        <v>3</v>
      </c>
      <c r="B10" s="36">
        <v>14.4</v>
      </c>
      <c r="C10" s="13">
        <f>'[5]регистрация'!A19</f>
        <v>112</v>
      </c>
      <c r="D10" s="42" t="str">
        <f>'[5]регистрация'!C19</f>
        <v>ЗУО</v>
      </c>
      <c r="E10" s="42" t="str">
        <f>'[5]регистрация'!D19</f>
        <v>ЦВР Раменки</v>
      </c>
      <c r="F10" s="42" t="str">
        <f>'[5]регистрация'!E19</f>
        <v>Никонова Г.П.</v>
      </c>
      <c r="H10" s="1"/>
      <c r="I10" s="1"/>
      <c r="J10" s="1"/>
      <c r="K10" s="1"/>
    </row>
    <row r="11" spans="1:11" ht="42" customHeight="1">
      <c r="A11" s="37">
        <v>4</v>
      </c>
      <c r="B11" s="36">
        <v>15</v>
      </c>
      <c r="C11" s="13">
        <f>'[5]регистрация'!A13</f>
        <v>106</v>
      </c>
      <c r="D11" s="42" t="str">
        <f>'[5]регистрация'!C13</f>
        <v>СЗУО</v>
      </c>
      <c r="E11" s="42" t="str">
        <f>'[5]регистрация'!D13</f>
        <v>ДТДМ "Хорошево"</v>
      </c>
      <c r="F11" s="42" t="str">
        <f>'[5]регистрация'!E13</f>
        <v>Родина О.В.</v>
      </c>
      <c r="H11" s="1"/>
      <c r="I11" s="1"/>
      <c r="J11" s="1"/>
      <c r="K11" s="1"/>
    </row>
    <row r="12" spans="1:11" ht="42" customHeight="1">
      <c r="A12" s="37">
        <v>5</v>
      </c>
      <c r="B12" s="36">
        <v>15.2</v>
      </c>
      <c r="C12" s="13">
        <f>'[5]регистрация'!A8</f>
        <v>101</v>
      </c>
      <c r="D12" s="42" t="str">
        <f>'[5]регистрация'!C8</f>
        <v>ЮУО</v>
      </c>
      <c r="E12" s="42" t="str">
        <f>'[5]регистрация'!D8</f>
        <v>ДДЮТЭ</v>
      </c>
      <c r="F12" s="42" t="str">
        <f>'[5]регистрация'!E8</f>
        <v>Ольховская И.Г.</v>
      </c>
      <c r="H12" s="1"/>
      <c r="I12" s="1"/>
      <c r="J12" s="1"/>
      <c r="K12" s="1"/>
    </row>
    <row r="13" spans="1:11" ht="42" customHeight="1">
      <c r="A13" s="37">
        <v>6</v>
      </c>
      <c r="B13" s="36">
        <v>15.4</v>
      </c>
      <c r="C13" s="13">
        <f>'[5]регистрация'!A18</f>
        <v>111</v>
      </c>
      <c r="D13" s="42" t="str">
        <f>'[5]регистрация'!C18</f>
        <v>Город</v>
      </c>
      <c r="E13" s="42" t="str">
        <f>'[5]регистрация'!D18</f>
        <v>ГДДЮТ</v>
      </c>
      <c r="F13" s="42" t="str">
        <f>'[5]регистрация'!E18</f>
        <v>Шепелев В.А.</v>
      </c>
      <c r="H13" s="1"/>
      <c r="I13" s="1"/>
      <c r="J13" s="1"/>
      <c r="K13" s="1"/>
    </row>
    <row r="14" spans="1:11" ht="42" customHeight="1">
      <c r="A14" s="37">
        <v>7</v>
      </c>
      <c r="B14" s="36">
        <v>16</v>
      </c>
      <c r="C14" s="13">
        <f>'[5]регистрация'!A11</f>
        <v>104</v>
      </c>
      <c r="D14" s="42" t="str">
        <f>'[5]регистрация'!C11</f>
        <v>СЗУО</v>
      </c>
      <c r="E14" s="42" t="str">
        <f>'[5]регистрация'!D11</f>
        <v>ДТДМ "Хорошево"</v>
      </c>
      <c r="F14" s="42" t="str">
        <f>'[5]регистрация'!E11</f>
        <v>Ермилов А.М.</v>
      </c>
      <c r="H14" s="1"/>
      <c r="I14" s="1"/>
      <c r="J14" s="1"/>
      <c r="K14" s="1"/>
    </row>
    <row r="15" spans="1:11" ht="42" customHeight="1">
      <c r="A15" s="37">
        <v>8</v>
      </c>
      <c r="B15" s="36">
        <v>16.2</v>
      </c>
      <c r="C15" s="13">
        <f>'[5]регистрация'!A10</f>
        <v>103</v>
      </c>
      <c r="D15" s="42" t="str">
        <f>'[5]регистрация'!C10</f>
        <v>Город</v>
      </c>
      <c r="E15" s="42" t="str">
        <f>'[5]регистрация'!D10</f>
        <v>МосгорСЮТур</v>
      </c>
      <c r="F15" s="42" t="str">
        <f>'[5]регистрация'!E10</f>
        <v>Матюшенко Е.В.</v>
      </c>
      <c r="H15" s="1"/>
      <c r="I15" s="1"/>
      <c r="J15" s="1"/>
      <c r="K15" s="1"/>
    </row>
    <row r="16" spans="1:11" ht="42" customHeight="1">
      <c r="A16" s="37">
        <v>9</v>
      </c>
      <c r="B16" s="36">
        <v>16.4</v>
      </c>
      <c r="C16" s="13">
        <f>'[5]регистрация'!A16</f>
        <v>109</v>
      </c>
      <c r="D16" s="42" t="str">
        <f>'[5]регистрация'!C16</f>
        <v>СЗУО</v>
      </c>
      <c r="E16" s="42" t="str">
        <f>'[5]регистрация'!D16</f>
        <v>ДТДМ "Хорошево"</v>
      </c>
      <c r="F16" s="42" t="str">
        <f>'[5]регистрация'!E16</f>
        <v>Родионова Л.И.</v>
      </c>
      <c r="H16" s="1"/>
      <c r="I16" s="1"/>
      <c r="J16" s="1"/>
      <c r="K16" s="1"/>
    </row>
    <row r="17" spans="1:11" ht="42" customHeight="1">
      <c r="A17" s="37">
        <v>10</v>
      </c>
      <c r="B17" s="36">
        <v>17</v>
      </c>
      <c r="C17" s="13">
        <f>'[5]регистрация'!A15</f>
        <v>108</v>
      </c>
      <c r="D17" s="42" t="str">
        <f>'[5]регистрация'!C15</f>
        <v>СЗУО</v>
      </c>
      <c r="E17" s="42" t="str">
        <f>'[5]регистрация'!D15</f>
        <v>ЦВР "Митино"</v>
      </c>
      <c r="F17" s="42" t="str">
        <f>'[5]регистрация'!E15</f>
        <v>Щербина А.В.</v>
      </c>
      <c r="H17" s="1"/>
      <c r="I17" s="1"/>
      <c r="J17" s="1"/>
      <c r="K17" s="1"/>
    </row>
    <row r="18" spans="1:11" ht="42" customHeight="1">
      <c r="A18" s="37">
        <v>11</v>
      </c>
      <c r="B18" s="36">
        <v>17.2</v>
      </c>
      <c r="C18" s="13">
        <f>'[5]регистрация'!A14</f>
        <v>107</v>
      </c>
      <c r="D18" s="42" t="str">
        <f>'[5]регистрация'!C14</f>
        <v>ЮУО</v>
      </c>
      <c r="E18" s="42" t="str">
        <f>'[5]регистрация'!D14</f>
        <v>ГОУ ДДЮТЭ</v>
      </c>
      <c r="F18" s="42" t="str">
        <f>'[5]регистрация'!E14</f>
        <v>Устинов С.В.</v>
      </c>
      <c r="H18" s="1"/>
      <c r="I18" s="1"/>
      <c r="J18" s="1"/>
      <c r="K18" s="1"/>
    </row>
    <row r="19" spans="1:11" ht="42" customHeight="1">
      <c r="A19" s="37">
        <v>12</v>
      </c>
      <c r="B19" s="36">
        <v>17.4</v>
      </c>
      <c r="C19" s="13">
        <f>'[5]регистрация'!A9</f>
        <v>102</v>
      </c>
      <c r="D19" s="42" t="str">
        <f>'[5]регистрация'!C9</f>
        <v>СЗУО</v>
      </c>
      <c r="E19" s="42" t="str">
        <f>'[5]регистрация'!D9</f>
        <v>Гимназия 1515</v>
      </c>
      <c r="F19" s="42" t="str">
        <f>'[5]регистрация'!E9</f>
        <v>Скворцов М.Б.</v>
      </c>
      <c r="H19" s="1"/>
      <c r="I19" s="1"/>
      <c r="J19" s="1"/>
      <c r="K19" s="1"/>
    </row>
    <row r="22" spans="1:7" s="3" customFormat="1" ht="15">
      <c r="A22" s="3" t="s">
        <v>34</v>
      </c>
      <c r="E22" s="14" t="s">
        <v>35</v>
      </c>
      <c r="F22" s="14"/>
      <c r="G22" s="14"/>
    </row>
    <row r="23" spans="5:7" ht="12.75">
      <c r="E23" s="15"/>
      <c r="F23" s="15"/>
      <c r="G23" s="15"/>
    </row>
    <row r="24" spans="1:7" s="3" customFormat="1" ht="15">
      <c r="A24" s="3" t="s">
        <v>36</v>
      </c>
      <c r="E24" s="14" t="s">
        <v>37</v>
      </c>
      <c r="F24" s="14"/>
      <c r="G24" s="14"/>
    </row>
  </sheetData>
  <mergeCells count="13">
    <mergeCell ref="E6:E7"/>
    <mergeCell ref="F6:F7"/>
    <mergeCell ref="A6:A7"/>
    <mergeCell ref="C6:C7"/>
    <mergeCell ref="D6:D7"/>
    <mergeCell ref="B6:B7"/>
    <mergeCell ref="A1:K1"/>
    <mergeCell ref="A2:K2"/>
    <mergeCell ref="A4:K4"/>
    <mergeCell ref="H6:H7"/>
    <mergeCell ref="I6:I7"/>
    <mergeCell ref="J6:J7"/>
    <mergeCell ref="K6:K7"/>
  </mergeCells>
  <printOptions/>
  <pageMargins left="1.1811023622047245" right="0.3937007874015748" top="0.3937007874015748" bottom="0.7874015748031497" header="0" footer="0"/>
  <pageSetup fitToHeight="1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75" zoomScaleNormal="75" workbookViewId="0" topLeftCell="D7">
      <selection activeCell="I22" sqref="I22"/>
    </sheetView>
  </sheetViews>
  <sheetFormatPr defaultColWidth="9.00390625" defaultRowHeight="12.75"/>
  <cols>
    <col min="1" max="1" width="10.625" style="0" customWidth="1"/>
    <col min="2" max="2" width="28.625" style="0" customWidth="1"/>
    <col min="3" max="3" width="12.25390625" style="0" customWidth="1"/>
    <col min="4" max="5" width="26.625" style="0" customWidth="1"/>
    <col min="6" max="6" width="8.75390625" style="0" customWidth="1"/>
    <col min="10" max="10" width="10.625" style="0" bestFit="1" customWidth="1"/>
    <col min="12" max="12" width="2.25390625" style="0" hidden="1" customWidth="1"/>
    <col min="17" max="17" width="11.125" style="0" bestFit="1" customWidth="1"/>
  </cols>
  <sheetData>
    <row r="1" spans="1:17" s="28" customFormat="1" ht="29.25" customHeight="1">
      <c r="A1" s="59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3" customFormat="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3" customFormat="1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6" t="s">
        <v>54</v>
      </c>
      <c r="M3" s="6"/>
      <c r="N3" s="7"/>
      <c r="O3" s="7"/>
      <c r="P3" s="7"/>
      <c r="Q3" s="7"/>
    </row>
    <row r="4" spans="1:17" s="3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 ht="20.25">
      <c r="A5" s="17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31.5" customHeight="1"/>
    <row r="7" spans="1:17" s="21" customFormat="1" ht="263.25" customHeight="1">
      <c r="A7" s="18" t="s">
        <v>0</v>
      </c>
      <c r="B7" s="19" t="s">
        <v>1</v>
      </c>
      <c r="C7" s="19" t="s">
        <v>2</v>
      </c>
      <c r="D7" s="22"/>
      <c r="E7" s="19" t="s">
        <v>3</v>
      </c>
      <c r="F7" s="23" t="s">
        <v>12</v>
      </c>
      <c r="G7" s="20" t="s">
        <v>14</v>
      </c>
      <c r="H7" s="20" t="s">
        <v>41</v>
      </c>
      <c r="I7" s="20" t="s">
        <v>26</v>
      </c>
      <c r="J7" s="20" t="s">
        <v>28</v>
      </c>
      <c r="K7" s="20" t="s">
        <v>39</v>
      </c>
      <c r="L7" s="20" t="s">
        <v>13</v>
      </c>
      <c r="M7" s="20" t="s">
        <v>15</v>
      </c>
      <c r="N7" s="20" t="s">
        <v>16</v>
      </c>
      <c r="O7" s="20" t="s">
        <v>27</v>
      </c>
      <c r="P7" s="20" t="s">
        <v>38</v>
      </c>
      <c r="Q7" s="20" t="s">
        <v>17</v>
      </c>
    </row>
    <row r="8" spans="1:19" ht="21" customHeight="1">
      <c r="A8" s="13">
        <f>регистрация!A8</f>
        <v>101</v>
      </c>
      <c r="B8" s="13" t="str">
        <f>регистрация!B8</f>
        <v>Эдельвейс-2</v>
      </c>
      <c r="C8" s="13" t="str">
        <f>регистрация!C8</f>
        <v>ЮУО</v>
      </c>
      <c r="D8" s="13" t="str">
        <f>регистрация!D8</f>
        <v>ДДЮТЭ</v>
      </c>
      <c r="E8" s="13" t="str">
        <f>регистрация!E8</f>
        <v>Ольховская И.Г.</v>
      </c>
      <c r="F8" s="16">
        <f>'Сводный КТМ'!L6</f>
        <v>182</v>
      </c>
      <c r="G8" s="16">
        <f>'Промежуточный итог б '!G8</f>
        <v>7</v>
      </c>
      <c r="H8" s="16">
        <f>'Промежуточный итог б '!H8</f>
        <v>19.5</v>
      </c>
      <c r="I8" s="16">
        <f>'Промежуточный итог б '!I8</f>
        <v>11</v>
      </c>
      <c r="J8" s="16">
        <f>'Промежуточный итог б '!J8</f>
        <v>10.35</v>
      </c>
      <c r="K8" s="16">
        <f>'Промежуточный итог б '!K8</f>
        <v>55</v>
      </c>
      <c r="L8" s="16"/>
      <c r="M8" s="16">
        <f>'Промежуточный итог б '!M8</f>
        <v>284.85</v>
      </c>
      <c r="N8" s="16"/>
      <c r="O8" s="16"/>
      <c r="P8" s="16"/>
      <c r="Q8" s="16"/>
      <c r="R8">
        <f>MAX(M8:M19)</f>
        <v>335.45</v>
      </c>
      <c r="S8">
        <v>0.3</v>
      </c>
    </row>
    <row r="9" spans="1:17" ht="21" customHeight="1">
      <c r="A9" s="13">
        <f>регистрация!A9</f>
        <v>102</v>
      </c>
      <c r="B9" s="13" t="str">
        <f>регистрация!B9</f>
        <v>Эверест-2</v>
      </c>
      <c r="C9" s="13" t="str">
        <f>регистрация!C9</f>
        <v>СЗУО</v>
      </c>
      <c r="D9" s="13" t="str">
        <f>регистрация!D9</f>
        <v>Гимназия 1515</v>
      </c>
      <c r="E9" s="13" t="str">
        <f>регистрация!E9</f>
        <v>Скворцов М.Б.</v>
      </c>
      <c r="F9" s="16">
        <f>'Сводный КТМ'!L7</f>
        <v>180</v>
      </c>
      <c r="G9" s="16">
        <f>'Промежуточный итог б '!G9</f>
        <v>9.6</v>
      </c>
      <c r="H9" s="16">
        <f>'Промежуточный итог б '!H9</f>
        <v>7.1</v>
      </c>
      <c r="I9" s="16">
        <f>'Промежуточный итог б '!I9</f>
        <v>12</v>
      </c>
      <c r="J9" s="16">
        <f>'Промежуточный итог б '!J9</f>
        <v>10.35</v>
      </c>
      <c r="K9" s="16">
        <f>'Промежуточный итог б '!K9</f>
        <v>53</v>
      </c>
      <c r="L9" s="16"/>
      <c r="M9" s="16">
        <f>'Промежуточный итог б '!M9</f>
        <v>272.04999999999995</v>
      </c>
      <c r="N9" s="16"/>
      <c r="O9" s="16"/>
      <c r="P9" s="16"/>
      <c r="Q9" s="16"/>
    </row>
    <row r="10" spans="1:17" ht="21" customHeight="1">
      <c r="A10" s="13">
        <f>регистрация!A10</f>
        <v>103</v>
      </c>
      <c r="B10" s="13" t="str">
        <f>регистрация!B10</f>
        <v>МосгорСЮТур</v>
      </c>
      <c r="C10" s="13" t="str">
        <f>регистрация!C10</f>
        <v>Город</v>
      </c>
      <c r="D10" s="13" t="str">
        <f>регистрация!D10</f>
        <v>МосгорСЮТур</v>
      </c>
      <c r="E10" s="13" t="str">
        <f>регистрация!E10</f>
        <v>Матюшенко Е.В.</v>
      </c>
      <c r="F10" s="16">
        <f>'Сводный КТМ'!L8</f>
        <v>188</v>
      </c>
      <c r="G10" s="16">
        <f>'Промежуточный итог б '!G10</f>
        <v>8.6</v>
      </c>
      <c r="H10" s="16">
        <f>'Промежуточный итог б '!H10</f>
        <v>13</v>
      </c>
      <c r="I10" s="16">
        <f>'Промежуточный итог б '!I10</f>
        <v>13</v>
      </c>
      <c r="J10" s="16">
        <f>'Промежуточный итог б '!J10</f>
        <v>9.15</v>
      </c>
      <c r="K10" s="16">
        <f>'Промежуточный итог б '!K10</f>
        <v>74</v>
      </c>
      <c r="L10" s="16"/>
      <c r="M10" s="16">
        <f>'Промежуточный итог б '!M10</f>
        <v>305.75</v>
      </c>
      <c r="N10" s="16"/>
      <c r="O10" s="16"/>
      <c r="P10" s="16"/>
      <c r="Q10" s="16" t="s">
        <v>127</v>
      </c>
    </row>
    <row r="11" spans="1:17" ht="21" customHeight="1">
      <c r="A11" s="13">
        <f>регистрация!A11</f>
        <v>104</v>
      </c>
      <c r="B11" s="13" t="str">
        <f>регистрация!B11</f>
        <v>ГУ-3</v>
      </c>
      <c r="C11" s="13" t="str">
        <f>регистрация!C11</f>
        <v>СЗУО</v>
      </c>
      <c r="D11" s="13" t="str">
        <f>регистрация!D11</f>
        <v>ДТДМ "Хорошево"</v>
      </c>
      <c r="E11" s="13" t="str">
        <f>регистрация!E11</f>
        <v>Ермилов А.М.</v>
      </c>
      <c r="F11" s="16">
        <f>'Сводный КТМ'!L9</f>
        <v>199</v>
      </c>
      <c r="G11" s="16">
        <f>'Промежуточный итог б '!G11</f>
        <v>9.6</v>
      </c>
      <c r="H11" s="16">
        <f>'Промежуточный итог б '!H11</f>
        <v>23</v>
      </c>
      <c r="I11" s="16">
        <f>'Промежуточный итог б '!I11</f>
        <v>14</v>
      </c>
      <c r="J11" s="16">
        <f>'Промежуточный итог б '!J11</f>
        <v>11.25</v>
      </c>
      <c r="K11" s="16">
        <f>'Промежуточный итог б '!K11</f>
        <v>71</v>
      </c>
      <c r="L11" s="16"/>
      <c r="M11" s="16">
        <f>'Промежуточный итог б '!M11</f>
        <v>327.85</v>
      </c>
      <c r="N11" s="16"/>
      <c r="O11" s="16"/>
      <c r="P11" s="16"/>
      <c r="Q11" s="16"/>
    </row>
    <row r="12" spans="1:17" ht="21" customHeight="1">
      <c r="A12" s="13">
        <f>регистрация!A12</f>
        <v>105</v>
      </c>
      <c r="B12" s="13" t="str">
        <f>регистрация!B12</f>
        <v>Камелот</v>
      </c>
      <c r="C12" s="13" t="str">
        <f>регистрация!C12</f>
        <v>ЮУО</v>
      </c>
      <c r="D12" s="13" t="str">
        <f>регистрация!D12</f>
        <v>ДДЮТЭ</v>
      </c>
      <c r="E12" s="13" t="str">
        <f>регистрация!E12</f>
        <v>Миляев Р.В.</v>
      </c>
      <c r="F12" s="16">
        <f>'Сводный КТМ'!L10</f>
        <v>47</v>
      </c>
      <c r="G12" s="16">
        <f>'Промежуточный итог б '!G12</f>
        <v>6</v>
      </c>
      <c r="H12" s="16">
        <f>'Промежуточный итог б '!H12</f>
        <v>12.5</v>
      </c>
      <c r="I12" s="16">
        <f>'Промежуточный итог б '!I12</f>
        <v>15</v>
      </c>
      <c r="J12" s="16">
        <f>'Промежуточный итог б '!J12</f>
        <v>0</v>
      </c>
      <c r="K12" s="16">
        <f>'Промежуточный итог б '!K12</f>
        <v>5</v>
      </c>
      <c r="L12" s="16"/>
      <c r="M12" s="16">
        <f>'Промежуточный итог б '!M12</f>
        <v>85.5</v>
      </c>
      <c r="N12" s="16"/>
      <c r="O12" s="16"/>
      <c r="P12" s="16"/>
      <c r="Q12" s="16"/>
    </row>
    <row r="13" spans="1:17" ht="21" customHeight="1">
      <c r="A13" s="13">
        <f>регистрация!A13</f>
        <v>106</v>
      </c>
      <c r="B13" s="13" t="str">
        <f>регистрация!B13</f>
        <v>ГУ-4</v>
      </c>
      <c r="C13" s="13" t="str">
        <f>регистрация!C13</f>
        <v>СЗУО</v>
      </c>
      <c r="D13" s="13" t="str">
        <f>регистрация!D13</f>
        <v>ДТДМ "Хорошево"</v>
      </c>
      <c r="E13" s="13" t="str">
        <f>регистрация!E13</f>
        <v>Родина О.В.</v>
      </c>
      <c r="F13" s="16">
        <f>'Сводный КТМ'!L11</f>
        <v>194</v>
      </c>
      <c r="G13" s="16">
        <f>'Промежуточный итог б '!G13</f>
        <v>9.6</v>
      </c>
      <c r="H13" s="16">
        <f>'Промежуточный итог б '!H13</f>
        <v>12.5</v>
      </c>
      <c r="I13" s="16">
        <f>'Промежуточный итог б '!I13</f>
        <v>15</v>
      </c>
      <c r="J13" s="16">
        <f>'Промежуточный итог б '!J13</f>
        <v>10.65</v>
      </c>
      <c r="K13" s="16">
        <f>'Промежуточный итог б '!K13</f>
        <v>76</v>
      </c>
      <c r="L13" s="16"/>
      <c r="M13" s="16">
        <f>'Промежуточный итог б '!M13</f>
        <v>317.75</v>
      </c>
      <c r="N13" s="16"/>
      <c r="O13" s="16"/>
      <c r="P13" s="16"/>
      <c r="Q13" s="16"/>
    </row>
    <row r="14" spans="1:17" ht="21" customHeight="1">
      <c r="A14" s="13">
        <f>регистрация!A14</f>
        <v>107</v>
      </c>
      <c r="B14" s="13" t="str">
        <f>регистрация!B14</f>
        <v>Смена</v>
      </c>
      <c r="C14" s="13" t="str">
        <f>регистрация!C14</f>
        <v>ЮУО</v>
      </c>
      <c r="D14" s="13" t="str">
        <f>регистрация!D14</f>
        <v>ГОУ ДДЮТЭ</v>
      </c>
      <c r="E14" s="13" t="str">
        <f>регистрация!E14</f>
        <v>Устинов С.В.</v>
      </c>
      <c r="F14" s="16">
        <f>'Сводный КТМ'!L12</f>
        <v>173</v>
      </c>
      <c r="G14" s="16">
        <f>'Промежуточный итог б '!G14</f>
        <v>9.6</v>
      </c>
      <c r="H14" s="16">
        <f>'Промежуточный итог б '!H14</f>
        <v>23</v>
      </c>
      <c r="I14" s="16">
        <f>'Промежуточный итог б '!I14</f>
        <v>12</v>
      </c>
      <c r="J14" s="16">
        <f>'Промежуточный итог б '!J14</f>
        <v>10.95</v>
      </c>
      <c r="K14" s="16">
        <f>'Промежуточный итог б '!K14</f>
        <v>66</v>
      </c>
      <c r="L14" s="16"/>
      <c r="M14" s="16">
        <f>'Промежуточный итог б '!M14</f>
        <v>294.54999999999995</v>
      </c>
      <c r="N14" s="16"/>
      <c r="O14" s="16"/>
      <c r="P14" s="16"/>
      <c r="Q14" s="16"/>
    </row>
    <row r="15" spans="1:17" ht="21" customHeight="1">
      <c r="A15" s="13">
        <f>регистрация!A15</f>
        <v>108</v>
      </c>
      <c r="B15" s="13" t="str">
        <f>регистрация!B15</f>
        <v>ГУ-5</v>
      </c>
      <c r="C15" s="13" t="str">
        <f>регистрация!C15</f>
        <v>СЗУО</v>
      </c>
      <c r="D15" s="13" t="str">
        <f>регистрация!D15</f>
        <v>ЦВР "Митино"</v>
      </c>
      <c r="E15" s="13" t="str">
        <f>регистрация!E15</f>
        <v>Щербина А.В.</v>
      </c>
      <c r="F15" s="16">
        <f>'Сводный КТМ'!L13</f>
        <v>199</v>
      </c>
      <c r="G15" s="16">
        <f>'Промежуточный итог б '!G15</f>
        <v>9.6</v>
      </c>
      <c r="H15" s="16">
        <f>'Промежуточный итог б '!H15</f>
        <v>24</v>
      </c>
      <c r="I15" s="16">
        <f>'Промежуточный итог б '!I15</f>
        <v>15</v>
      </c>
      <c r="J15" s="16">
        <f>'Промежуточный итог б '!J15</f>
        <v>11.85</v>
      </c>
      <c r="K15" s="16">
        <f>'Промежуточный итог б '!K15</f>
        <v>76</v>
      </c>
      <c r="L15" s="16"/>
      <c r="M15" s="16">
        <f>'Промежуточный итог б '!M15</f>
        <v>335.45</v>
      </c>
      <c r="N15" s="16"/>
      <c r="O15" s="16"/>
      <c r="P15" s="16"/>
      <c r="Q15" s="16"/>
    </row>
    <row r="16" spans="1:17" ht="21" customHeight="1">
      <c r="A16" s="13">
        <f>регистрация!A16</f>
        <v>109</v>
      </c>
      <c r="B16" s="13" t="str">
        <f>регистрация!B16</f>
        <v>Эверест-3</v>
      </c>
      <c r="C16" s="13" t="str">
        <f>регистрация!C16</f>
        <v>СЗУО</v>
      </c>
      <c r="D16" s="13" t="str">
        <f>регистрация!D16</f>
        <v>ДТДМ "Хорошево"</v>
      </c>
      <c r="E16" s="13" t="str">
        <f>регистрация!E16</f>
        <v>Родионова Л.И.</v>
      </c>
      <c r="F16" s="16">
        <f>'Сводный КТМ'!L14</f>
        <v>162</v>
      </c>
      <c r="G16" s="16">
        <f>'Промежуточный итог б '!G16</f>
        <v>8.6</v>
      </c>
      <c r="H16" s="16">
        <f>'Промежуточный итог б '!H16</f>
        <v>21</v>
      </c>
      <c r="I16" s="16">
        <f>'Промежуточный итог б '!I16</f>
        <v>14</v>
      </c>
      <c r="J16" s="16">
        <f>'Промежуточный итог б '!J16</f>
        <v>12.15</v>
      </c>
      <c r="K16" s="16">
        <f>'Промежуточный итог б '!K16</f>
        <v>43</v>
      </c>
      <c r="L16" s="16"/>
      <c r="M16" s="16">
        <f>'Промежуточный итог б '!M16</f>
        <v>260.75</v>
      </c>
      <c r="N16" s="16"/>
      <c r="O16" s="16"/>
      <c r="P16" s="16"/>
      <c r="Q16" s="16"/>
    </row>
    <row r="17" spans="1:17" ht="21" customHeight="1">
      <c r="A17" s="13">
        <f>регистрация!A17</f>
        <v>110</v>
      </c>
      <c r="B17" s="13" t="str">
        <f>регистрация!B17</f>
        <v>Три дороги</v>
      </c>
      <c r="C17" s="13" t="str">
        <f>регистрация!C17</f>
        <v>ЗУО</v>
      </c>
      <c r="D17" s="13" t="str">
        <f>регистрация!D17</f>
        <v>ДТ "Кунцево"</v>
      </c>
      <c r="E17" s="13" t="str">
        <f>регистрация!E17</f>
        <v>Дубов И.В.</v>
      </c>
      <c r="F17" s="16">
        <f>'Сводный КТМ'!L15</f>
        <v>113</v>
      </c>
      <c r="G17" s="16">
        <f>'Промежуточный итог б '!G17</f>
        <v>6</v>
      </c>
      <c r="H17" s="16">
        <f>'Промежуточный итог б '!H17</f>
        <v>16.5</v>
      </c>
      <c r="I17" s="16">
        <f>'Промежуточный итог б '!I17</f>
        <v>12</v>
      </c>
      <c r="J17" s="16">
        <f>'Промежуточный итог б '!J17</f>
        <v>6.8999999999999995</v>
      </c>
      <c r="K17" s="16">
        <f>'Промежуточный итог б '!K17</f>
        <v>0</v>
      </c>
      <c r="L17" s="16"/>
      <c r="M17" s="16">
        <f>'Промежуточный итог б '!M17</f>
        <v>154.4</v>
      </c>
      <c r="N17" s="16"/>
      <c r="O17" s="16"/>
      <c r="P17" s="16"/>
      <c r="Q17" s="16"/>
    </row>
    <row r="18" spans="1:17" ht="21" customHeight="1">
      <c r="A18" s="13">
        <f>регистрация!A18</f>
        <v>111</v>
      </c>
      <c r="B18" s="13" t="str">
        <f>регистрация!B18</f>
        <v>Вершина</v>
      </c>
      <c r="C18" s="13" t="str">
        <f>регистрация!C18</f>
        <v>Город</v>
      </c>
      <c r="D18" s="13" t="str">
        <f>регистрация!D18</f>
        <v>ГДДЮТ</v>
      </c>
      <c r="E18" s="13" t="str">
        <f>регистрация!E18</f>
        <v>Шепелев В.А.</v>
      </c>
      <c r="F18" s="16">
        <f>'Сводный КТМ'!L16</f>
        <v>80</v>
      </c>
      <c r="G18" s="16">
        <f>'Промежуточный итог б '!G18</f>
        <v>8.6</v>
      </c>
      <c r="H18" s="16">
        <f>'Промежуточный итог б '!H18</f>
        <v>18</v>
      </c>
      <c r="I18" s="16">
        <f>'Промежуточный итог б '!I18</f>
        <v>11</v>
      </c>
      <c r="J18" s="16">
        <f>'Промежуточный итог б '!J18</f>
        <v>0</v>
      </c>
      <c r="K18" s="16">
        <f>'Промежуточный итог б '!K18</f>
        <v>-3</v>
      </c>
      <c r="L18" s="16"/>
      <c r="M18" s="16">
        <f>'Промежуточный итог б '!M18</f>
        <v>114.6</v>
      </c>
      <c r="N18" s="16"/>
      <c r="O18" s="16"/>
      <c r="P18" s="16"/>
      <c r="Q18" s="16"/>
    </row>
    <row r="19" spans="1:17" ht="21" customHeight="1">
      <c r="A19" s="13">
        <f>регистрация!A19</f>
        <v>112</v>
      </c>
      <c r="B19" s="13" t="str">
        <f>регистрация!B19</f>
        <v>Импульс</v>
      </c>
      <c r="C19" s="13" t="str">
        <f>регистрация!C19</f>
        <v>ЗУО</v>
      </c>
      <c r="D19" s="13" t="str">
        <f>регистрация!D19</f>
        <v>ЦВР Раменки</v>
      </c>
      <c r="E19" s="13" t="str">
        <f>регистрация!E19</f>
        <v>Никонова Г.П.</v>
      </c>
      <c r="F19" s="16">
        <f>'Сводный КТМ'!L17</f>
        <v>180</v>
      </c>
      <c r="G19" s="16">
        <f>'Промежуточный итог б '!G19</f>
        <v>9.6</v>
      </c>
      <c r="H19" s="16">
        <f>'Промежуточный итог б '!H19</f>
        <v>14</v>
      </c>
      <c r="I19" s="16">
        <f>'Промежуточный итог б '!I19</f>
        <v>12</v>
      </c>
      <c r="J19" s="16">
        <f>'Промежуточный итог б '!J19</f>
        <v>8.7</v>
      </c>
      <c r="K19" s="16">
        <f>'Промежуточный итог б '!K19</f>
        <v>60</v>
      </c>
      <c r="L19" s="16"/>
      <c r="M19" s="16">
        <f>'Промежуточный итог б '!M19</f>
        <v>284.29999999999995</v>
      </c>
      <c r="N19" s="16"/>
      <c r="O19" s="16"/>
      <c r="P19" s="16"/>
      <c r="Q19" s="16"/>
    </row>
    <row r="22" spans="6:12" s="3" customFormat="1" ht="38.25" customHeight="1">
      <c r="F22" s="3" t="s">
        <v>30</v>
      </c>
      <c r="L22" s="3" t="s">
        <v>10</v>
      </c>
    </row>
    <row r="23" s="3" customFormat="1" ht="47.25" customHeight="1"/>
    <row r="24" spans="6:12" s="3" customFormat="1" ht="15">
      <c r="F24" s="3" t="s">
        <v>31</v>
      </c>
      <c r="L24" s="3" t="s">
        <v>29</v>
      </c>
    </row>
    <row r="28" spans="2:17" s="3" customFormat="1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mergeCells count="1">
    <mergeCell ref="A1:Q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="75" zoomScaleNormal="75" workbookViewId="0" topLeftCell="A6">
      <selection activeCell="K12" sqref="K12"/>
    </sheetView>
  </sheetViews>
  <sheetFormatPr defaultColWidth="9.00390625" defaultRowHeight="12.75"/>
  <cols>
    <col min="1" max="1" width="10.625" style="0" customWidth="1"/>
    <col min="2" max="2" width="28.625" style="0" customWidth="1"/>
    <col min="3" max="3" width="12.25390625" style="0" hidden="1" customWidth="1"/>
    <col min="4" max="4" width="26.625" style="0" hidden="1" customWidth="1"/>
    <col min="5" max="5" width="26.625" style="0" customWidth="1"/>
    <col min="6" max="7" width="8.75390625" style="0" customWidth="1"/>
    <col min="11" max="11" width="11.125" style="0" bestFit="1" customWidth="1"/>
  </cols>
  <sheetData>
    <row r="1" spans="1:16" s="27" customFormat="1" ht="29.25" customHeight="1">
      <c r="A1" s="59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3" customFormat="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3" customFormat="1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6" t="s">
        <v>54</v>
      </c>
      <c r="M3" s="6"/>
      <c r="N3" s="7"/>
      <c r="O3" s="7"/>
      <c r="P3" s="7"/>
    </row>
    <row r="4" spans="1:16" s="3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6" customFormat="1" ht="20.25">
      <c r="A5" s="17" t="s">
        <v>40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ht="31.5" customHeight="1"/>
    <row r="7" spans="1:21" s="21" customFormat="1" ht="263.25" customHeight="1">
      <c r="A7" s="18" t="s">
        <v>0</v>
      </c>
      <c r="B7" s="19" t="s">
        <v>1</v>
      </c>
      <c r="C7" s="19" t="s">
        <v>2</v>
      </c>
      <c r="D7" s="19" t="s">
        <v>33</v>
      </c>
      <c r="E7" s="19" t="s">
        <v>3</v>
      </c>
      <c r="F7" s="23" t="s">
        <v>12</v>
      </c>
      <c r="G7" s="20" t="s">
        <v>14</v>
      </c>
      <c r="H7" s="20" t="s">
        <v>41</v>
      </c>
      <c r="I7" s="20" t="s">
        <v>26</v>
      </c>
      <c r="J7" s="20" t="s">
        <v>58</v>
      </c>
      <c r="K7" s="20" t="s">
        <v>39</v>
      </c>
      <c r="L7" s="20" t="s">
        <v>13</v>
      </c>
      <c r="M7" s="20" t="s">
        <v>15</v>
      </c>
      <c r="N7" s="20" t="s">
        <v>16</v>
      </c>
      <c r="O7" s="20" t="s">
        <v>27</v>
      </c>
      <c r="P7" s="20" t="s">
        <v>38</v>
      </c>
      <c r="Q7" s="23" t="s">
        <v>69</v>
      </c>
      <c r="R7" s="24" t="s">
        <v>43</v>
      </c>
      <c r="S7" s="24" t="s">
        <v>44</v>
      </c>
      <c r="T7" s="24" t="s">
        <v>45</v>
      </c>
      <c r="U7" s="23" t="s">
        <v>28</v>
      </c>
    </row>
    <row r="8" spans="1:21" ht="21" customHeight="1">
      <c r="A8" s="13">
        <f>регистрация!A8</f>
        <v>101</v>
      </c>
      <c r="B8" s="13" t="str">
        <f>регистрация!B8</f>
        <v>Эдельвейс-2</v>
      </c>
      <c r="C8" s="13" t="str">
        <f>регистрация!C8</f>
        <v>ЮУО</v>
      </c>
      <c r="D8" s="13" t="str">
        <f>регистрация!D8</f>
        <v>ДДЮТЭ</v>
      </c>
      <c r="E8" s="13" t="str">
        <f>регистрация!E8</f>
        <v>Ольховская И.Г.</v>
      </c>
      <c r="F8" s="16">
        <f>'Сводный КТМ'!L6</f>
        <v>182</v>
      </c>
      <c r="G8" s="16">
        <v>7</v>
      </c>
      <c r="H8" s="16">
        <v>19.5</v>
      </c>
      <c r="I8" s="16">
        <v>11</v>
      </c>
      <c r="J8" s="16">
        <f aca="true" t="shared" si="0" ref="J8:J19">PRODUCT(0.3,U8)</f>
        <v>10.35</v>
      </c>
      <c r="K8" s="16">
        <f>SUM(R8,S8,T8,Q8)</f>
        <v>55</v>
      </c>
      <c r="L8" s="16"/>
      <c r="M8" s="16">
        <f>SUM(F8,G8,H8,I8,J8,K8,L8)</f>
        <v>284.85</v>
      </c>
      <c r="N8" s="16"/>
      <c r="O8">
        <v>28</v>
      </c>
      <c r="P8" s="1"/>
      <c r="Q8" s="1">
        <f>'экстрем ночь'!K8</f>
        <v>55</v>
      </c>
      <c r="R8" s="1">
        <f>'экстрем ночь'!L8</f>
        <v>0</v>
      </c>
      <c r="S8" s="1">
        <f>'экстрем ночь'!M8</f>
        <v>0</v>
      </c>
      <c r="T8" s="1">
        <f>'экстрем ночь'!N8</f>
        <v>0</v>
      </c>
      <c r="U8" s="1">
        <f>Конкурсы!J8</f>
        <v>34.5</v>
      </c>
    </row>
    <row r="9" spans="1:21" ht="21" customHeight="1">
      <c r="A9" s="13">
        <f>регистрация!A9</f>
        <v>102</v>
      </c>
      <c r="B9" s="13" t="str">
        <f>регистрация!B9</f>
        <v>Эверест-2</v>
      </c>
      <c r="C9" s="13" t="str">
        <f>регистрация!C9</f>
        <v>СЗУО</v>
      </c>
      <c r="D9" s="13" t="str">
        <f>регистрация!D9</f>
        <v>Гимназия 1515</v>
      </c>
      <c r="E9" s="13" t="str">
        <f>регистрация!E9</f>
        <v>Скворцов М.Б.</v>
      </c>
      <c r="F9" s="16">
        <f>'Сводный КТМ'!L7</f>
        <v>180</v>
      </c>
      <c r="G9" s="16">
        <v>9.6</v>
      </c>
      <c r="H9" s="16">
        <v>7.1</v>
      </c>
      <c r="I9" s="16">
        <v>12</v>
      </c>
      <c r="J9" s="16">
        <f t="shared" si="0"/>
        <v>10.35</v>
      </c>
      <c r="K9" s="16">
        <f aca="true" t="shared" si="1" ref="K9:K19">SUM(R9,S9,T9,Q9)</f>
        <v>53</v>
      </c>
      <c r="L9" s="16"/>
      <c r="M9" s="16">
        <f aca="true" t="shared" si="2" ref="M9:M19">SUM(F9,G9,H9,I9,J9,K9,L9)</f>
        <v>272.04999999999995</v>
      </c>
      <c r="N9" s="16"/>
      <c r="O9" s="16">
        <v>0</v>
      </c>
      <c r="P9" s="1"/>
      <c r="Q9" s="1">
        <f>'экстрем ночь'!K9</f>
        <v>53</v>
      </c>
      <c r="R9" s="1">
        <f>'экстрем ночь'!L9</f>
        <v>0</v>
      </c>
      <c r="S9" s="1">
        <f>'экстрем ночь'!M9</f>
        <v>0</v>
      </c>
      <c r="T9" s="1">
        <f>'экстрем ночь'!N9</f>
        <v>0</v>
      </c>
      <c r="U9" s="1">
        <f>Конкурсы!J9</f>
        <v>34.5</v>
      </c>
    </row>
    <row r="10" spans="1:22" ht="21" customHeight="1">
      <c r="A10" s="13">
        <f>регистрация!A10</f>
        <v>103</v>
      </c>
      <c r="B10" s="13" t="str">
        <f>регистрация!B10</f>
        <v>МосгорСЮТур</v>
      </c>
      <c r="C10" s="13" t="str">
        <f>регистрация!C10</f>
        <v>Город</v>
      </c>
      <c r="D10" s="13" t="str">
        <f>регистрация!D10</f>
        <v>МосгорСЮТур</v>
      </c>
      <c r="E10" s="13" t="str">
        <f>регистрация!E10</f>
        <v>Матюшенко Е.В.</v>
      </c>
      <c r="F10" s="16">
        <f>'Сводный КТМ'!L8</f>
        <v>188</v>
      </c>
      <c r="G10" s="16">
        <v>8.6</v>
      </c>
      <c r="H10" s="16">
        <v>13</v>
      </c>
      <c r="I10" s="16">
        <v>13</v>
      </c>
      <c r="J10" s="16">
        <f t="shared" si="0"/>
        <v>9.15</v>
      </c>
      <c r="K10" s="16">
        <f t="shared" si="1"/>
        <v>74</v>
      </c>
      <c r="L10" s="16"/>
      <c r="M10" s="16">
        <f t="shared" si="2"/>
        <v>305.75</v>
      </c>
      <c r="N10" s="16"/>
      <c r="O10" s="1">
        <v>27</v>
      </c>
      <c r="P10" s="16"/>
      <c r="Q10" s="1">
        <f>'экстрем ночь'!K10</f>
        <v>75</v>
      </c>
      <c r="R10" s="1">
        <v>-1</v>
      </c>
      <c r="S10" s="1">
        <f>'экстрем ночь'!M10</f>
        <v>0</v>
      </c>
      <c r="T10" s="1">
        <f>'экстрем ночь'!N10</f>
        <v>0</v>
      </c>
      <c r="U10" s="1">
        <f>Конкурсы!J10</f>
        <v>30.5</v>
      </c>
      <c r="V10" t="s">
        <v>127</v>
      </c>
    </row>
    <row r="11" spans="1:21" ht="21" customHeight="1">
      <c r="A11" s="13">
        <f>регистрация!A11</f>
        <v>104</v>
      </c>
      <c r="B11" s="13" t="str">
        <f>регистрация!B11</f>
        <v>ГУ-3</v>
      </c>
      <c r="C11" s="13" t="str">
        <f>регистрация!C11</f>
        <v>СЗУО</v>
      </c>
      <c r="D11" s="13" t="str">
        <f>регистрация!D11</f>
        <v>ДТДМ "Хорошево"</v>
      </c>
      <c r="E11" s="13" t="str">
        <f>регистрация!E11</f>
        <v>Ермилов А.М.</v>
      </c>
      <c r="F11" s="16">
        <f>'Сводный КТМ'!L9</f>
        <v>199</v>
      </c>
      <c r="G11" s="16">
        <v>9.6</v>
      </c>
      <c r="H11" s="16">
        <v>23</v>
      </c>
      <c r="I11" s="16">
        <v>14</v>
      </c>
      <c r="J11" s="16">
        <f t="shared" si="0"/>
        <v>11.25</v>
      </c>
      <c r="K11" s="16">
        <f t="shared" si="1"/>
        <v>71</v>
      </c>
      <c r="L11" s="16"/>
      <c r="M11" s="16">
        <f t="shared" si="2"/>
        <v>327.85</v>
      </c>
      <c r="N11" s="16"/>
      <c r="O11" s="1">
        <v>29</v>
      </c>
      <c r="P11" s="16"/>
      <c r="Q11" s="1">
        <f>'экстрем ночь'!K11</f>
        <v>71</v>
      </c>
      <c r="R11" s="1">
        <f>'экстрем ночь'!L11</f>
        <v>0</v>
      </c>
      <c r="S11" s="1">
        <f>'экстрем ночь'!M11</f>
        <v>0</v>
      </c>
      <c r="T11" s="1">
        <f>'экстрем ночь'!N11</f>
        <v>0</v>
      </c>
      <c r="U11" s="1">
        <f>Конкурсы!J11</f>
        <v>37.5</v>
      </c>
    </row>
    <row r="12" spans="1:21" ht="21" customHeight="1">
      <c r="A12" s="13">
        <f>регистрация!A12</f>
        <v>105</v>
      </c>
      <c r="B12" s="13" t="str">
        <f>регистрация!B12</f>
        <v>Камелот</v>
      </c>
      <c r="C12" s="13" t="str">
        <f>регистрация!C12</f>
        <v>ЮУО</v>
      </c>
      <c r="D12" s="13" t="str">
        <f>регистрация!D12</f>
        <v>ДДЮТЭ</v>
      </c>
      <c r="E12" s="13" t="str">
        <f>регистрация!E12</f>
        <v>Миляев Р.В.</v>
      </c>
      <c r="F12" s="16">
        <f>'Сводный КТМ'!L10</f>
        <v>47</v>
      </c>
      <c r="G12" s="16">
        <v>6</v>
      </c>
      <c r="H12" s="16">
        <v>12.5</v>
      </c>
      <c r="I12" s="16">
        <v>15</v>
      </c>
      <c r="J12" s="16">
        <f t="shared" si="0"/>
        <v>0</v>
      </c>
      <c r="K12" s="16">
        <f t="shared" si="1"/>
        <v>5</v>
      </c>
      <c r="L12" s="16"/>
      <c r="M12" s="16">
        <f t="shared" si="2"/>
        <v>85.5</v>
      </c>
      <c r="N12" s="16"/>
      <c r="O12" s="1">
        <v>28</v>
      </c>
      <c r="P12" s="16"/>
      <c r="Q12" s="1">
        <f>'экстрем ночь'!K12</f>
        <v>0</v>
      </c>
      <c r="R12" s="1">
        <f>'экстрем ночь'!L12</f>
        <v>0</v>
      </c>
      <c r="S12" s="1">
        <f>'экстрем ночь'!M12</f>
        <v>0</v>
      </c>
      <c r="T12" s="1">
        <v>5</v>
      </c>
      <c r="U12" s="1">
        <f>Конкурсы!J12</f>
        <v>0</v>
      </c>
    </row>
    <row r="13" spans="1:21" ht="21" customHeight="1">
      <c r="A13" s="13">
        <f>регистрация!A13</f>
        <v>106</v>
      </c>
      <c r="B13" s="13" t="str">
        <f>регистрация!B13</f>
        <v>ГУ-4</v>
      </c>
      <c r="C13" s="13" t="str">
        <f>регистрация!C13</f>
        <v>СЗУО</v>
      </c>
      <c r="D13" s="13" t="str">
        <f>регистрация!D13</f>
        <v>ДТДМ "Хорошево"</v>
      </c>
      <c r="E13" s="13" t="str">
        <f>регистрация!E13</f>
        <v>Родина О.В.</v>
      </c>
      <c r="F13" s="16">
        <f>'Сводный КТМ'!L11</f>
        <v>194</v>
      </c>
      <c r="G13" s="16">
        <v>9.6</v>
      </c>
      <c r="H13" s="16">
        <v>12.5</v>
      </c>
      <c r="I13" s="16">
        <v>15</v>
      </c>
      <c r="J13" s="16">
        <f t="shared" si="0"/>
        <v>10.65</v>
      </c>
      <c r="K13" s="16">
        <f t="shared" si="1"/>
        <v>76</v>
      </c>
      <c r="L13" s="16"/>
      <c r="M13" s="16">
        <f t="shared" si="2"/>
        <v>317.75</v>
      </c>
      <c r="N13" s="16"/>
      <c r="O13" s="1">
        <v>29</v>
      </c>
      <c r="P13" s="16"/>
      <c r="Q13" s="1">
        <f>'экстрем ночь'!K13</f>
        <v>74</v>
      </c>
      <c r="R13" s="1">
        <f>'экстрем ночь'!L13</f>
        <v>0</v>
      </c>
      <c r="S13" s="1">
        <f>'экстрем ночь'!M13</f>
        <v>0</v>
      </c>
      <c r="T13" s="1">
        <v>2</v>
      </c>
      <c r="U13" s="1">
        <f>Конкурсы!J13</f>
        <v>35.5</v>
      </c>
    </row>
    <row r="14" spans="1:21" ht="21" customHeight="1">
      <c r="A14" s="13">
        <f>регистрация!A14</f>
        <v>107</v>
      </c>
      <c r="B14" s="13" t="str">
        <f>регистрация!B14</f>
        <v>Смена</v>
      </c>
      <c r="C14" s="13" t="str">
        <f>регистрация!C14</f>
        <v>ЮУО</v>
      </c>
      <c r="D14" s="13" t="str">
        <f>регистрация!D14</f>
        <v>ГОУ ДДЮТЭ</v>
      </c>
      <c r="E14" s="13" t="str">
        <f>регистрация!E14</f>
        <v>Устинов С.В.</v>
      </c>
      <c r="F14" s="16">
        <f>'Сводный КТМ'!L12</f>
        <v>173</v>
      </c>
      <c r="G14" s="16">
        <v>9.6</v>
      </c>
      <c r="H14" s="16">
        <v>23</v>
      </c>
      <c r="I14" s="16">
        <v>12</v>
      </c>
      <c r="J14" s="16">
        <f t="shared" si="0"/>
        <v>10.95</v>
      </c>
      <c r="K14" s="16">
        <f t="shared" si="1"/>
        <v>66</v>
      </c>
      <c r="L14" s="16"/>
      <c r="M14" s="16">
        <f t="shared" si="2"/>
        <v>294.54999999999995</v>
      </c>
      <c r="N14" s="16"/>
      <c r="O14" s="1">
        <v>28</v>
      </c>
      <c r="P14" s="16"/>
      <c r="Q14" s="1">
        <f>'экстрем ночь'!K14</f>
        <v>66</v>
      </c>
      <c r="R14" s="1">
        <f>'экстрем ночь'!L14</f>
        <v>0</v>
      </c>
      <c r="S14" s="1">
        <f>'экстрем ночь'!M14</f>
        <v>0</v>
      </c>
      <c r="T14" s="1">
        <f>'экстрем ночь'!N14</f>
        <v>0</v>
      </c>
      <c r="U14" s="1">
        <f>Конкурсы!J14</f>
        <v>36.5</v>
      </c>
    </row>
    <row r="15" spans="1:21" ht="21" customHeight="1">
      <c r="A15" s="13">
        <f>регистрация!A15</f>
        <v>108</v>
      </c>
      <c r="B15" s="13" t="str">
        <f>регистрация!B15</f>
        <v>ГУ-5</v>
      </c>
      <c r="C15" s="13" t="str">
        <f>регистрация!C15</f>
        <v>СЗУО</v>
      </c>
      <c r="D15" s="13" t="str">
        <f>регистрация!D15</f>
        <v>ЦВР "Митино"</v>
      </c>
      <c r="E15" s="13" t="str">
        <f>регистрация!E15</f>
        <v>Щербина А.В.</v>
      </c>
      <c r="F15" s="16">
        <f>'Сводный КТМ'!L13</f>
        <v>199</v>
      </c>
      <c r="G15" s="16">
        <v>9.6</v>
      </c>
      <c r="H15" s="16">
        <v>24</v>
      </c>
      <c r="I15" s="16">
        <v>15</v>
      </c>
      <c r="J15" s="16">
        <f t="shared" si="0"/>
        <v>11.85</v>
      </c>
      <c r="K15" s="16">
        <f t="shared" si="1"/>
        <v>76</v>
      </c>
      <c r="L15" s="16"/>
      <c r="M15" s="16">
        <f t="shared" si="2"/>
        <v>335.45</v>
      </c>
      <c r="N15" s="16"/>
      <c r="O15" s="1">
        <v>29</v>
      </c>
      <c r="P15" s="16"/>
      <c r="Q15" s="1">
        <f>'экстрем ночь'!K15</f>
        <v>73</v>
      </c>
      <c r="R15" s="1">
        <f>'экстрем ночь'!L15</f>
        <v>0</v>
      </c>
      <c r="S15" s="1">
        <f>'экстрем ночь'!M15</f>
        <v>0</v>
      </c>
      <c r="T15" s="1">
        <v>3</v>
      </c>
      <c r="U15" s="1">
        <f>Конкурсы!J15</f>
        <v>39.5</v>
      </c>
    </row>
    <row r="16" spans="1:21" ht="21" customHeight="1">
      <c r="A16" s="13">
        <f>регистрация!A16</f>
        <v>109</v>
      </c>
      <c r="B16" s="13" t="str">
        <f>регистрация!B16</f>
        <v>Эверест-3</v>
      </c>
      <c r="C16" s="13" t="str">
        <f>регистрация!C16</f>
        <v>СЗУО</v>
      </c>
      <c r="D16" s="13" t="str">
        <f>регистрация!D16</f>
        <v>ДТДМ "Хорошево"</v>
      </c>
      <c r="E16" s="13" t="str">
        <f>регистрация!E16</f>
        <v>Родионова Л.И.</v>
      </c>
      <c r="F16" s="16">
        <f>'Сводный КТМ'!L14</f>
        <v>162</v>
      </c>
      <c r="G16" s="16">
        <v>8.6</v>
      </c>
      <c r="H16" s="16">
        <v>21</v>
      </c>
      <c r="I16" s="16">
        <v>14</v>
      </c>
      <c r="J16" s="16">
        <f t="shared" si="0"/>
        <v>12.15</v>
      </c>
      <c r="K16" s="16">
        <f t="shared" si="1"/>
        <v>43</v>
      </c>
      <c r="L16" s="16"/>
      <c r="M16" s="16">
        <f t="shared" si="2"/>
        <v>260.75</v>
      </c>
      <c r="N16" s="16"/>
      <c r="O16" s="16">
        <v>0</v>
      </c>
      <c r="P16" s="16"/>
      <c r="Q16" s="1">
        <f>'экстрем ночь'!K16</f>
        <v>44</v>
      </c>
      <c r="R16" s="1">
        <v>-1</v>
      </c>
      <c r="S16" s="1">
        <f>'экстрем ночь'!M16</f>
        <v>0</v>
      </c>
      <c r="T16" s="1">
        <f>'экстрем ночь'!N16</f>
        <v>0</v>
      </c>
      <c r="U16" s="1">
        <f>Конкурсы!J16</f>
        <v>40.5</v>
      </c>
    </row>
    <row r="17" spans="1:21" ht="21" customHeight="1">
      <c r="A17" s="13">
        <f>регистрация!A17</f>
        <v>110</v>
      </c>
      <c r="B17" s="13" t="str">
        <f>регистрация!B17</f>
        <v>Три дороги</v>
      </c>
      <c r="C17" s="13" t="str">
        <f>регистрация!C17</f>
        <v>ЗУО</v>
      </c>
      <c r="D17" s="13" t="str">
        <f>регистрация!D17</f>
        <v>ДТ "Кунцево"</v>
      </c>
      <c r="E17" s="13" t="str">
        <f>регистрация!E17</f>
        <v>Дубов И.В.</v>
      </c>
      <c r="F17" s="16">
        <f>'Сводный КТМ'!L15</f>
        <v>113</v>
      </c>
      <c r="G17" s="16">
        <v>6</v>
      </c>
      <c r="H17" s="16">
        <v>16.5</v>
      </c>
      <c r="I17" s="16">
        <v>12</v>
      </c>
      <c r="J17" s="16">
        <f t="shared" si="0"/>
        <v>6.8999999999999995</v>
      </c>
      <c r="K17" s="16">
        <f t="shared" si="1"/>
        <v>0</v>
      </c>
      <c r="L17" s="16"/>
      <c r="M17" s="16">
        <f t="shared" si="2"/>
        <v>154.4</v>
      </c>
      <c r="N17" s="16"/>
      <c r="O17" s="1">
        <v>18</v>
      </c>
      <c r="P17" s="16"/>
      <c r="Q17" s="1">
        <f>'экстрем ночь'!K17</f>
        <v>0</v>
      </c>
      <c r="R17" s="1">
        <f>'экстрем ночь'!L17</f>
        <v>0</v>
      </c>
      <c r="S17" s="1">
        <f>'экстрем ночь'!M17</f>
        <v>0</v>
      </c>
      <c r="T17" s="1">
        <f>'экстрем ночь'!N17</f>
        <v>0</v>
      </c>
      <c r="U17" s="1">
        <f>Конкурсы!J17</f>
        <v>23</v>
      </c>
    </row>
    <row r="18" spans="1:21" ht="21" customHeight="1">
      <c r="A18" s="13">
        <f>регистрация!A18</f>
        <v>111</v>
      </c>
      <c r="B18" s="13" t="str">
        <f>регистрация!B18</f>
        <v>Вершина</v>
      </c>
      <c r="C18" s="13" t="str">
        <f>регистрация!C18</f>
        <v>Город</v>
      </c>
      <c r="D18" s="13" t="str">
        <f>регистрация!D18</f>
        <v>ГДДЮТ</v>
      </c>
      <c r="E18" s="13" t="str">
        <f>регистрация!E18</f>
        <v>Шепелев В.А.</v>
      </c>
      <c r="F18" s="16">
        <f>'Сводный КТМ'!L16</f>
        <v>80</v>
      </c>
      <c r="G18" s="16">
        <v>8.6</v>
      </c>
      <c r="H18" s="16">
        <v>18</v>
      </c>
      <c r="I18" s="16">
        <v>11</v>
      </c>
      <c r="J18" s="16">
        <f t="shared" si="0"/>
        <v>0</v>
      </c>
      <c r="K18" s="16">
        <f t="shared" si="1"/>
        <v>-3</v>
      </c>
      <c r="L18" s="16"/>
      <c r="M18" s="16">
        <f t="shared" si="2"/>
        <v>114.6</v>
      </c>
      <c r="N18" s="16"/>
      <c r="O18" s="1">
        <v>8</v>
      </c>
      <c r="P18" s="16"/>
      <c r="Q18" s="1">
        <f>'экстрем ночь'!K18</f>
        <v>0</v>
      </c>
      <c r="R18" s="1">
        <v>-3</v>
      </c>
      <c r="S18" s="1">
        <f>'экстрем ночь'!M18</f>
        <v>0</v>
      </c>
      <c r="T18" s="1">
        <f>'экстрем ночь'!N18</f>
        <v>0</v>
      </c>
      <c r="U18" s="1">
        <f>Конкурсы!J18</f>
        <v>0</v>
      </c>
    </row>
    <row r="19" spans="1:21" ht="21" customHeight="1">
      <c r="A19" s="13">
        <f>регистрация!A19</f>
        <v>112</v>
      </c>
      <c r="B19" s="13" t="str">
        <f>регистрация!B19</f>
        <v>Импульс</v>
      </c>
      <c r="C19" s="13" t="str">
        <f>регистрация!C19</f>
        <v>ЗУО</v>
      </c>
      <c r="D19" s="13" t="str">
        <f>регистрация!D19</f>
        <v>ЦВР Раменки</v>
      </c>
      <c r="E19" s="13" t="str">
        <f>регистрация!E19</f>
        <v>Никонова Г.П.</v>
      </c>
      <c r="F19" s="16">
        <f>'Сводный КТМ'!L17</f>
        <v>180</v>
      </c>
      <c r="G19" s="16">
        <v>9.6</v>
      </c>
      <c r="H19" s="16">
        <v>14</v>
      </c>
      <c r="I19" s="16">
        <v>12</v>
      </c>
      <c r="J19" s="16">
        <f t="shared" si="0"/>
        <v>8.7</v>
      </c>
      <c r="K19" s="16">
        <f t="shared" si="1"/>
        <v>60</v>
      </c>
      <c r="L19" s="16"/>
      <c r="M19" s="16">
        <f t="shared" si="2"/>
        <v>284.29999999999995</v>
      </c>
      <c r="N19" s="16"/>
      <c r="O19" s="16">
        <v>0</v>
      </c>
      <c r="P19" s="16"/>
      <c r="Q19" s="1">
        <f>'экстрем ночь'!K19</f>
        <v>63</v>
      </c>
      <c r="R19" s="1">
        <v>-3</v>
      </c>
      <c r="S19" s="1">
        <f>'экстрем ночь'!M19</f>
        <v>0</v>
      </c>
      <c r="T19" s="1">
        <f>'экстрем ночь'!N19</f>
        <v>0</v>
      </c>
      <c r="U19" s="1">
        <f>Конкурсы!J19</f>
        <v>29</v>
      </c>
    </row>
    <row r="22" spans="6:12" s="3" customFormat="1" ht="38.25" customHeight="1">
      <c r="F22" s="3" t="s">
        <v>30</v>
      </c>
      <c r="L22" s="3" t="s">
        <v>10</v>
      </c>
    </row>
    <row r="23" s="3" customFormat="1" ht="47.25" customHeight="1">
      <c r="B23" s="25"/>
    </row>
    <row r="24" spans="6:12" s="3" customFormat="1" ht="15">
      <c r="F24" s="3" t="s">
        <v>31</v>
      </c>
      <c r="L24" s="3" t="s">
        <v>29</v>
      </c>
    </row>
    <row r="28" spans="2:16" s="3" customFormat="1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mergeCells count="1">
    <mergeCell ref="A1:P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J24" sqref="J24"/>
    </sheetView>
  </sheetViews>
  <sheetFormatPr defaultColWidth="9.00390625" defaultRowHeight="12.75"/>
  <cols>
    <col min="2" max="2" width="12.625" style="0" bestFit="1" customWidth="1"/>
    <col min="4" max="4" width="18.25390625" style="0" bestFit="1" customWidth="1"/>
    <col min="5" max="5" width="18.00390625" style="0" bestFit="1" customWidth="1"/>
    <col min="6" max="6" width="10.875" style="0" customWidth="1"/>
    <col min="8" max="8" width="10.00390625" style="0" customWidth="1"/>
  </cols>
  <sheetData>
    <row r="1" spans="1:10" ht="25.5">
      <c r="A1" s="9" t="s">
        <v>61</v>
      </c>
      <c r="B1" s="10"/>
      <c r="C1" s="10"/>
      <c r="D1" s="10"/>
      <c r="E1" s="10"/>
      <c r="F1" s="10"/>
      <c r="G1" s="10"/>
      <c r="H1" s="10"/>
      <c r="I1" s="10"/>
      <c r="J1" s="10"/>
    </row>
    <row r="3" ht="18">
      <c r="I3" s="6" t="s">
        <v>116</v>
      </c>
    </row>
    <row r="4" spans="1:10" ht="23.25">
      <c r="A4" s="49" t="s">
        <v>117</v>
      </c>
      <c r="B4" s="49"/>
      <c r="C4" s="49"/>
      <c r="D4" s="49"/>
      <c r="E4" s="49"/>
      <c r="F4" s="49"/>
      <c r="G4" s="49"/>
      <c r="H4" s="49"/>
      <c r="I4" s="49"/>
      <c r="J4" s="49"/>
    </row>
    <row r="6" spans="1:10" ht="15.75" customHeight="1">
      <c r="A6" s="47" t="s">
        <v>0</v>
      </c>
      <c r="B6" s="47" t="s">
        <v>32</v>
      </c>
      <c r="C6" s="47" t="s">
        <v>2</v>
      </c>
      <c r="D6" s="47" t="s">
        <v>33</v>
      </c>
      <c r="E6" s="47" t="s">
        <v>3</v>
      </c>
      <c r="F6" s="63" t="s">
        <v>118</v>
      </c>
      <c r="G6" s="65" t="s">
        <v>119</v>
      </c>
      <c r="H6" s="65" t="s">
        <v>120</v>
      </c>
      <c r="I6" s="65" t="s">
        <v>121</v>
      </c>
      <c r="J6" s="61" t="s">
        <v>122</v>
      </c>
    </row>
    <row r="7" spans="1:10" ht="12.75" customHeight="1">
      <c r="A7" s="48"/>
      <c r="B7" s="48"/>
      <c r="C7" s="48"/>
      <c r="D7" s="48"/>
      <c r="E7" s="48"/>
      <c r="F7" s="64"/>
      <c r="G7" s="66"/>
      <c r="H7" s="66"/>
      <c r="I7" s="66"/>
      <c r="J7" s="62"/>
    </row>
    <row r="8" spans="1:10" ht="12.75">
      <c r="A8" s="42">
        <f>регистрация!A8</f>
        <v>101</v>
      </c>
      <c r="B8" s="42" t="str">
        <f>регистрация!B8</f>
        <v>Эдельвейс-2</v>
      </c>
      <c r="C8" s="42" t="str">
        <f>регистрация!C8</f>
        <v>ЮУО</v>
      </c>
      <c r="D8" s="42" t="str">
        <f>регистрация!D8</f>
        <v>ДДЮТЭ</v>
      </c>
      <c r="E8" s="42" t="str">
        <f>регистрация!E8</f>
        <v>Ольховская И.Г.</v>
      </c>
      <c r="F8" s="1">
        <v>7.5</v>
      </c>
      <c r="G8" s="1">
        <v>4</v>
      </c>
      <c r="H8" s="1">
        <v>14</v>
      </c>
      <c r="I8" s="1">
        <v>9</v>
      </c>
      <c r="J8" s="1">
        <v>34.5</v>
      </c>
    </row>
    <row r="9" spans="1:10" ht="12.75">
      <c r="A9" s="42">
        <f>регистрация!A9</f>
        <v>102</v>
      </c>
      <c r="B9" s="42" t="str">
        <f>регистрация!B9</f>
        <v>Эверест-2</v>
      </c>
      <c r="C9" s="42" t="str">
        <f>регистрация!C9</f>
        <v>СЗУО</v>
      </c>
      <c r="D9" s="42" t="str">
        <f>регистрация!D9</f>
        <v>Гимназия 1515</v>
      </c>
      <c r="E9" s="42" t="str">
        <f>регистрация!E9</f>
        <v>Скворцов М.Б.</v>
      </c>
      <c r="F9" s="1">
        <v>9.5</v>
      </c>
      <c r="G9" s="1">
        <v>9</v>
      </c>
      <c r="H9" s="1">
        <v>10</v>
      </c>
      <c r="I9" s="1">
        <v>6</v>
      </c>
      <c r="J9" s="1">
        <v>34.5</v>
      </c>
    </row>
    <row r="10" spans="1:10" ht="12.75">
      <c r="A10" s="42">
        <f>регистрация!A10</f>
        <v>103</v>
      </c>
      <c r="B10" s="42" t="str">
        <f>регистрация!B10</f>
        <v>МосгорСЮТур</v>
      </c>
      <c r="C10" s="42" t="str">
        <f>регистрация!C10</f>
        <v>Город</v>
      </c>
      <c r="D10" s="42" t="str">
        <f>регистрация!D10</f>
        <v>МосгорСЮТур</v>
      </c>
      <c r="E10" s="42" t="str">
        <f>регистрация!E10</f>
        <v>Матюшенко Е.В.</v>
      </c>
      <c r="F10" s="1">
        <v>9.5</v>
      </c>
      <c r="G10" s="1">
        <v>5</v>
      </c>
      <c r="H10" s="1">
        <v>10</v>
      </c>
      <c r="I10" s="1">
        <v>6</v>
      </c>
      <c r="J10" s="1">
        <v>30.5</v>
      </c>
    </row>
    <row r="11" spans="1:10" ht="12.75">
      <c r="A11" s="42">
        <f>регистрация!A11</f>
        <v>104</v>
      </c>
      <c r="B11" s="42" t="str">
        <f>регистрация!B11</f>
        <v>ГУ-3</v>
      </c>
      <c r="C11" s="42" t="str">
        <f>регистрация!C11</f>
        <v>СЗУО</v>
      </c>
      <c r="D11" s="42" t="str">
        <f>регистрация!D11</f>
        <v>ДТДМ "Хорошево"</v>
      </c>
      <c r="E11" s="42" t="str">
        <f>регистрация!E11</f>
        <v>Ермилов А.М.</v>
      </c>
      <c r="F11" s="1">
        <v>9.5</v>
      </c>
      <c r="G11" s="1">
        <v>9</v>
      </c>
      <c r="H11" s="1">
        <v>12</v>
      </c>
      <c r="I11" s="1">
        <v>7</v>
      </c>
      <c r="J11" s="1">
        <v>37.5</v>
      </c>
    </row>
    <row r="12" spans="1:10" ht="12.75">
      <c r="A12" s="42">
        <f>регистрация!A12</f>
        <v>105</v>
      </c>
      <c r="B12" s="42" t="str">
        <f>регистрация!B12</f>
        <v>Камелот</v>
      </c>
      <c r="C12" s="42" t="str">
        <f>регистрация!C12</f>
        <v>ЮУО</v>
      </c>
      <c r="D12" s="42" t="str">
        <f>регистрация!D12</f>
        <v>ДДЮТЭ</v>
      </c>
      <c r="E12" s="42" t="str">
        <f>регистрация!E12</f>
        <v>Миляев Р.В.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42">
        <f>регистрация!A13</f>
        <v>106</v>
      </c>
      <c r="B13" s="42" t="str">
        <f>регистрация!B13</f>
        <v>ГУ-4</v>
      </c>
      <c r="C13" s="42" t="str">
        <f>регистрация!C13</f>
        <v>СЗУО</v>
      </c>
      <c r="D13" s="42" t="str">
        <f>регистрация!D13</f>
        <v>ДТДМ "Хорошево"</v>
      </c>
      <c r="E13" s="42" t="str">
        <f>регистрация!E13</f>
        <v>Родина О.В.</v>
      </c>
      <c r="F13" s="1">
        <v>9.5</v>
      </c>
      <c r="G13" s="1">
        <v>5</v>
      </c>
      <c r="H13" s="1">
        <v>12</v>
      </c>
      <c r="I13" s="1">
        <v>9</v>
      </c>
      <c r="J13" s="1">
        <v>35.5</v>
      </c>
    </row>
    <row r="14" spans="1:10" ht="12.75">
      <c r="A14" s="42">
        <f>регистрация!A14</f>
        <v>107</v>
      </c>
      <c r="B14" s="42" t="str">
        <f>регистрация!B14</f>
        <v>Смена</v>
      </c>
      <c r="C14" s="42" t="str">
        <f>регистрация!C14</f>
        <v>ЮУО</v>
      </c>
      <c r="D14" s="42" t="str">
        <f>регистрация!D14</f>
        <v>ГОУ ДДЮТЭ</v>
      </c>
      <c r="E14" s="42" t="str">
        <f>регистрация!E14</f>
        <v>Устинов С.В.</v>
      </c>
      <c r="F14" s="1">
        <v>9.5</v>
      </c>
      <c r="G14" s="1">
        <v>8</v>
      </c>
      <c r="H14" s="1">
        <v>12</v>
      </c>
      <c r="I14" s="1">
        <v>7</v>
      </c>
      <c r="J14" s="1">
        <v>36.5</v>
      </c>
    </row>
    <row r="15" spans="1:10" ht="12.75">
      <c r="A15" s="42">
        <f>регистрация!A15</f>
        <v>108</v>
      </c>
      <c r="B15" s="42" t="str">
        <f>регистрация!B15</f>
        <v>ГУ-5</v>
      </c>
      <c r="C15" s="42" t="str">
        <f>регистрация!C15</f>
        <v>СЗУО</v>
      </c>
      <c r="D15" s="42" t="str">
        <f>регистрация!D15</f>
        <v>ЦВР "Митино"</v>
      </c>
      <c r="E15" s="42" t="str">
        <f>регистрация!E15</f>
        <v>Щербина А.В.</v>
      </c>
      <c r="F15" s="1">
        <v>9.5</v>
      </c>
      <c r="G15" s="1">
        <v>9</v>
      </c>
      <c r="H15" s="1">
        <v>14</v>
      </c>
      <c r="I15" s="1">
        <v>7</v>
      </c>
      <c r="J15" s="1">
        <v>39.5</v>
      </c>
    </row>
    <row r="16" spans="1:10" ht="12.75">
      <c r="A16" s="42">
        <f>регистрация!A16</f>
        <v>109</v>
      </c>
      <c r="B16" s="42" t="str">
        <f>регистрация!B16</f>
        <v>Эверест-3</v>
      </c>
      <c r="C16" s="42" t="str">
        <f>регистрация!C16</f>
        <v>СЗУО</v>
      </c>
      <c r="D16" s="42" t="str">
        <f>регистрация!D16</f>
        <v>ДТДМ "Хорошево"</v>
      </c>
      <c r="E16" s="42" t="str">
        <f>регистрация!E16</f>
        <v>Родионова Л.И.</v>
      </c>
      <c r="F16" s="1">
        <v>9.5</v>
      </c>
      <c r="G16" s="1">
        <v>9</v>
      </c>
      <c r="H16" s="1">
        <v>14</v>
      </c>
      <c r="I16" s="1">
        <v>8</v>
      </c>
      <c r="J16" s="1">
        <v>40.5</v>
      </c>
    </row>
    <row r="17" spans="1:10" ht="12.75">
      <c r="A17" s="42">
        <f>регистрация!A17</f>
        <v>110</v>
      </c>
      <c r="B17" s="42" t="str">
        <f>регистрация!B17</f>
        <v>Три дороги</v>
      </c>
      <c r="C17" s="42" t="str">
        <f>регистрация!C17</f>
        <v>ЗУО</v>
      </c>
      <c r="D17" s="42" t="str">
        <f>регистрация!D17</f>
        <v>ДТ "Кунцево"</v>
      </c>
      <c r="E17" s="42" t="str">
        <f>регистрация!E17</f>
        <v>Дубов И.В.</v>
      </c>
      <c r="F17" s="1">
        <v>8</v>
      </c>
      <c r="G17" s="1">
        <v>0</v>
      </c>
      <c r="H17" s="1">
        <v>8</v>
      </c>
      <c r="I17" s="1">
        <v>7</v>
      </c>
      <c r="J17" s="1">
        <v>23</v>
      </c>
    </row>
    <row r="18" spans="1:10" ht="12.75">
      <c r="A18" s="42">
        <f>регистрация!A18</f>
        <v>111</v>
      </c>
      <c r="B18" s="42" t="str">
        <f>регистрация!B18</f>
        <v>Вершина</v>
      </c>
      <c r="C18" s="42" t="str">
        <f>регистрация!C18</f>
        <v>Город</v>
      </c>
      <c r="D18" s="42" t="str">
        <f>регистрация!D18</f>
        <v>ГДДЮТ</v>
      </c>
      <c r="E18" s="42" t="str">
        <f>регистрация!E18</f>
        <v>Шепелев В.А.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42">
        <f>регистрация!A19</f>
        <v>112</v>
      </c>
      <c r="B19" s="42" t="str">
        <f>регистрация!B19</f>
        <v>Импульс</v>
      </c>
      <c r="C19" s="42" t="str">
        <f>регистрация!C19</f>
        <v>ЗУО</v>
      </c>
      <c r="D19" s="42" t="str">
        <f>регистрация!D19</f>
        <v>ЦВР Раменки</v>
      </c>
      <c r="E19" s="42" t="str">
        <f>регистрация!E19</f>
        <v>Никонова Г.П.</v>
      </c>
      <c r="F19" s="1">
        <v>9</v>
      </c>
      <c r="G19" s="1">
        <v>3</v>
      </c>
      <c r="H19" s="1">
        <v>12</v>
      </c>
      <c r="I19" s="1">
        <v>5</v>
      </c>
      <c r="J19" s="1">
        <v>29</v>
      </c>
    </row>
  </sheetData>
  <mergeCells count="11">
    <mergeCell ref="A4:J4"/>
    <mergeCell ref="A6:A7"/>
    <mergeCell ref="B6:B7"/>
    <mergeCell ref="C6:C7"/>
    <mergeCell ref="D6:D7"/>
    <mergeCell ref="E6:E7"/>
    <mergeCell ref="I6:I7"/>
    <mergeCell ref="J6:J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="75" zoomScaleNormal="75" workbookViewId="0" topLeftCell="A4">
      <selection activeCell="H5" sqref="H5"/>
    </sheetView>
  </sheetViews>
  <sheetFormatPr defaultColWidth="9.00390625" defaultRowHeight="12.75"/>
  <cols>
    <col min="1" max="1" width="6.875" style="0" bestFit="1" customWidth="1"/>
    <col min="2" max="2" width="28.625" style="0" customWidth="1"/>
    <col min="3" max="3" width="12.25390625" style="0" hidden="1" customWidth="1"/>
    <col min="4" max="4" width="12.25390625" style="0" customWidth="1"/>
    <col min="5" max="5" width="26.625" style="0" customWidth="1"/>
    <col min="6" max="7" width="8.75390625" style="0" customWidth="1"/>
    <col min="13" max="18" width="0" style="0" hidden="1" customWidth="1"/>
    <col min="19" max="19" width="11.125" style="0" bestFit="1" customWidth="1"/>
  </cols>
  <sheetData>
    <row r="1" spans="1:18" s="3" customFormat="1" ht="30">
      <c r="A1" s="7" t="s">
        <v>59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" customFormat="1" ht="15">
      <c r="A2" s="7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6" customFormat="1" ht="18">
      <c r="A3" s="5" t="s">
        <v>60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9" s="4" customFormat="1" ht="273" customHeight="1">
      <c r="A5" s="72" t="s">
        <v>0</v>
      </c>
      <c r="B5" s="73" t="s">
        <v>1</v>
      </c>
      <c r="C5" s="73" t="s">
        <v>2</v>
      </c>
      <c r="D5" s="73"/>
      <c r="E5" s="73" t="s">
        <v>3</v>
      </c>
      <c r="F5" s="71" t="s">
        <v>125</v>
      </c>
      <c r="G5" s="71" t="s">
        <v>123</v>
      </c>
      <c r="H5" s="71" t="s">
        <v>22</v>
      </c>
      <c r="I5" s="71" t="s">
        <v>25</v>
      </c>
      <c r="J5" s="71" t="s">
        <v>24</v>
      </c>
      <c r="K5" s="71" t="s">
        <v>23</v>
      </c>
      <c r="L5" s="20" t="s">
        <v>4</v>
      </c>
      <c r="M5" s="20" t="s">
        <v>18</v>
      </c>
      <c r="N5" s="20" t="s">
        <v>19</v>
      </c>
      <c r="O5" s="20" t="s">
        <v>5</v>
      </c>
      <c r="P5" s="20" t="s">
        <v>20</v>
      </c>
      <c r="Q5" s="20" t="s">
        <v>6</v>
      </c>
      <c r="R5" s="20" t="s">
        <v>7</v>
      </c>
      <c r="S5" s="24" t="s">
        <v>132</v>
      </c>
    </row>
    <row r="6" spans="1:19" ht="21" customHeight="1">
      <c r="A6" s="8">
        <f>регистрация!A8</f>
        <v>101</v>
      </c>
      <c r="B6" s="8" t="str">
        <f>регистрация!B8</f>
        <v>Эдельвейс-2</v>
      </c>
      <c r="C6" s="8" t="str">
        <f>регистрация!C8</f>
        <v>ЮУО</v>
      </c>
      <c r="D6" s="8" t="str">
        <f>регистрация!D8</f>
        <v>ДДЮТЭ</v>
      </c>
      <c r="E6" s="8" t="str">
        <f>регистрация!E8</f>
        <v>Ольховская И.Г.</v>
      </c>
      <c r="F6" s="45">
        <v>0</v>
      </c>
      <c r="G6" s="45">
        <v>24</v>
      </c>
      <c r="H6" s="45">
        <v>39</v>
      </c>
      <c r="I6" s="45">
        <v>32</v>
      </c>
      <c r="J6" s="45">
        <v>31</v>
      </c>
      <c r="K6" s="45">
        <v>56</v>
      </c>
      <c r="L6" s="16">
        <f>SUM(F6,G6,H6,I6,J6,K6)</f>
        <v>182</v>
      </c>
      <c r="M6" s="1"/>
      <c r="N6" s="1"/>
      <c r="O6" s="1"/>
      <c r="P6" s="1"/>
      <c r="Q6" s="1"/>
      <c r="R6" s="1"/>
      <c r="S6" s="1"/>
    </row>
    <row r="7" spans="1:19" ht="21" customHeight="1">
      <c r="A7" s="8">
        <f>регистрация!A9</f>
        <v>102</v>
      </c>
      <c r="B7" s="8" t="str">
        <f>регистрация!B9</f>
        <v>Эверест-2</v>
      </c>
      <c r="C7" s="8" t="str">
        <f>регистрация!C9</f>
        <v>СЗУО</v>
      </c>
      <c r="D7" s="8" t="str">
        <f>регистрация!D9</f>
        <v>Гимназия 1515</v>
      </c>
      <c r="E7" s="8" t="str">
        <f>регистрация!E9</f>
        <v>Скворцов М.Б.</v>
      </c>
      <c r="F7" s="45">
        <v>0</v>
      </c>
      <c r="G7" s="45">
        <v>13</v>
      </c>
      <c r="H7" s="45">
        <v>39</v>
      </c>
      <c r="I7" s="45">
        <v>40</v>
      </c>
      <c r="J7" s="45">
        <v>31</v>
      </c>
      <c r="K7" s="45">
        <v>57</v>
      </c>
      <c r="L7" s="16">
        <f aca="true" t="shared" si="0" ref="L7:L17">SUM(F7,G7,H7,I7,J7,K7)</f>
        <v>180</v>
      </c>
      <c r="M7" s="1"/>
      <c r="N7" s="1"/>
      <c r="O7" s="1"/>
      <c r="P7" s="1"/>
      <c r="Q7" s="1"/>
      <c r="R7" s="1"/>
      <c r="S7" s="1"/>
    </row>
    <row r="8" spans="1:19" ht="21" customHeight="1">
      <c r="A8" s="8">
        <f>регистрация!A10</f>
        <v>103</v>
      </c>
      <c r="B8" s="8" t="str">
        <f>регистрация!B10</f>
        <v>МосгорСЮТур</v>
      </c>
      <c r="C8" s="8" t="str">
        <f>регистрация!C10</f>
        <v>Город</v>
      </c>
      <c r="D8" s="8" t="str">
        <f>регистрация!D10</f>
        <v>МосгорСЮТур</v>
      </c>
      <c r="E8" s="8" t="str">
        <f>регистрация!E10</f>
        <v>Матюшенко Е.В.</v>
      </c>
      <c r="F8" s="45">
        <v>0</v>
      </c>
      <c r="G8" s="45">
        <v>26</v>
      </c>
      <c r="H8" s="45">
        <v>40</v>
      </c>
      <c r="I8" s="45">
        <v>37</v>
      </c>
      <c r="J8" s="45">
        <v>34</v>
      </c>
      <c r="K8" s="45">
        <v>51</v>
      </c>
      <c r="L8" s="16">
        <f t="shared" si="0"/>
        <v>188</v>
      </c>
      <c r="M8" s="1"/>
      <c r="N8" s="1"/>
      <c r="O8" s="1"/>
      <c r="P8" s="1"/>
      <c r="Q8" s="1"/>
      <c r="R8" s="1"/>
      <c r="S8" s="1" t="s">
        <v>127</v>
      </c>
    </row>
    <row r="9" spans="1:19" ht="21" customHeight="1">
      <c r="A9" s="8">
        <f>регистрация!A11</f>
        <v>104</v>
      </c>
      <c r="B9" s="8" t="str">
        <f>регистрация!B11</f>
        <v>ГУ-3</v>
      </c>
      <c r="C9" s="8" t="str">
        <f>регистрация!C11</f>
        <v>СЗУО</v>
      </c>
      <c r="D9" s="8" t="str">
        <f>регистрация!D11</f>
        <v>ДТДМ "Хорошево"</v>
      </c>
      <c r="E9" s="8" t="str">
        <f>регистрация!E11</f>
        <v>Ермилов А.М.</v>
      </c>
      <c r="F9" s="45">
        <v>0</v>
      </c>
      <c r="G9" s="45">
        <v>29</v>
      </c>
      <c r="H9" s="45">
        <v>40</v>
      </c>
      <c r="I9" s="45">
        <v>37</v>
      </c>
      <c r="J9" s="45">
        <v>33</v>
      </c>
      <c r="K9" s="45">
        <v>60</v>
      </c>
      <c r="L9" s="16">
        <f t="shared" si="0"/>
        <v>199</v>
      </c>
      <c r="M9" s="1"/>
      <c r="N9" s="1"/>
      <c r="O9" s="1"/>
      <c r="P9" s="1"/>
      <c r="Q9" s="1"/>
      <c r="R9" s="1"/>
      <c r="S9" s="1"/>
    </row>
    <row r="10" spans="1:19" ht="21" customHeight="1">
      <c r="A10" s="8">
        <f>регистрация!A12</f>
        <v>105</v>
      </c>
      <c r="B10" s="8" t="str">
        <f>регистрация!B12</f>
        <v>Камелот</v>
      </c>
      <c r="C10" s="8" t="str">
        <f>регистрация!C12</f>
        <v>ЮУО</v>
      </c>
      <c r="D10" s="8" t="str">
        <f>регистрация!D12</f>
        <v>ДДЮТЭ</v>
      </c>
      <c r="E10" s="8" t="str">
        <f>регистрация!E12</f>
        <v>Миляев Р.В.</v>
      </c>
      <c r="F10" s="45">
        <v>0</v>
      </c>
      <c r="G10" s="45">
        <v>0</v>
      </c>
      <c r="H10" s="45">
        <v>40</v>
      </c>
      <c r="I10" s="45">
        <v>0</v>
      </c>
      <c r="J10" s="45">
        <v>7</v>
      </c>
      <c r="K10" s="45">
        <v>0</v>
      </c>
      <c r="L10" s="16">
        <f t="shared" si="0"/>
        <v>47</v>
      </c>
      <c r="M10" s="1"/>
      <c r="N10" s="1"/>
      <c r="O10" s="1"/>
      <c r="P10" s="1"/>
      <c r="Q10" s="1"/>
      <c r="R10" s="1"/>
      <c r="S10" s="1"/>
    </row>
    <row r="11" spans="1:19" ht="21" customHeight="1">
      <c r="A11" s="8">
        <f>регистрация!A13</f>
        <v>106</v>
      </c>
      <c r="B11" s="8" t="str">
        <f>регистрация!B13</f>
        <v>ГУ-4</v>
      </c>
      <c r="C11" s="8" t="str">
        <f>регистрация!C13</f>
        <v>СЗУО</v>
      </c>
      <c r="D11" s="8" t="str">
        <f>регистрация!D13</f>
        <v>ДТДМ "Хорошево"</v>
      </c>
      <c r="E11" s="8" t="str">
        <f>регистрация!E13</f>
        <v>Родина О.В.</v>
      </c>
      <c r="F11" s="45">
        <v>0</v>
      </c>
      <c r="G11" s="45">
        <v>20</v>
      </c>
      <c r="H11" s="45">
        <v>40</v>
      </c>
      <c r="I11" s="45">
        <v>40</v>
      </c>
      <c r="J11" s="45">
        <v>34</v>
      </c>
      <c r="K11" s="45">
        <v>60</v>
      </c>
      <c r="L11" s="16">
        <f t="shared" si="0"/>
        <v>194</v>
      </c>
      <c r="M11" s="1"/>
      <c r="N11" s="1"/>
      <c r="O11" s="1"/>
      <c r="P11" s="1"/>
      <c r="Q11" s="1"/>
      <c r="R11" s="1"/>
      <c r="S11" s="1"/>
    </row>
    <row r="12" spans="1:19" ht="21" customHeight="1">
      <c r="A12" s="8">
        <f>регистрация!A14</f>
        <v>107</v>
      </c>
      <c r="B12" s="8" t="str">
        <f>регистрация!B14</f>
        <v>Смена</v>
      </c>
      <c r="C12" s="8" t="str">
        <f>регистрация!C14</f>
        <v>ЮУО</v>
      </c>
      <c r="D12" s="8" t="str">
        <f>регистрация!D14</f>
        <v>ГОУ ДДЮТЭ</v>
      </c>
      <c r="E12" s="8" t="str">
        <f>регистрация!E14</f>
        <v>Устинов С.В.</v>
      </c>
      <c r="F12" s="45">
        <v>0</v>
      </c>
      <c r="G12" s="45">
        <v>28</v>
      </c>
      <c r="H12" s="45">
        <v>37</v>
      </c>
      <c r="I12" s="45">
        <v>34</v>
      </c>
      <c r="J12" s="45">
        <v>25</v>
      </c>
      <c r="K12" s="45">
        <v>49</v>
      </c>
      <c r="L12" s="16">
        <f t="shared" si="0"/>
        <v>173</v>
      </c>
      <c r="M12" s="1"/>
      <c r="N12" s="1"/>
      <c r="O12" s="1"/>
      <c r="P12" s="1"/>
      <c r="Q12" s="1"/>
      <c r="R12" s="1"/>
      <c r="S12" s="1"/>
    </row>
    <row r="13" spans="1:19" ht="21" customHeight="1">
      <c r="A13" s="8">
        <f>регистрация!A15</f>
        <v>108</v>
      </c>
      <c r="B13" s="8" t="str">
        <f>регистрация!B15</f>
        <v>ГУ-5</v>
      </c>
      <c r="C13" s="8" t="str">
        <f>регистрация!C15</f>
        <v>СЗУО</v>
      </c>
      <c r="D13" s="8" t="str">
        <f>регистрация!D15</f>
        <v>ЦВР "Митино"</v>
      </c>
      <c r="E13" s="8" t="str">
        <f>регистрация!E15</f>
        <v>Щербина А.В.</v>
      </c>
      <c r="F13" s="45">
        <v>0</v>
      </c>
      <c r="G13" s="45">
        <v>30</v>
      </c>
      <c r="H13" s="45">
        <v>39</v>
      </c>
      <c r="I13" s="45">
        <v>35</v>
      </c>
      <c r="J13" s="45">
        <v>37</v>
      </c>
      <c r="K13" s="45">
        <v>58</v>
      </c>
      <c r="L13" s="16">
        <f t="shared" si="0"/>
        <v>199</v>
      </c>
      <c r="M13" s="1"/>
      <c r="N13" s="1"/>
      <c r="O13" s="1"/>
      <c r="P13" s="1"/>
      <c r="Q13" s="1"/>
      <c r="R13" s="1"/>
      <c r="S13" s="1"/>
    </row>
    <row r="14" spans="1:19" ht="21" customHeight="1">
      <c r="A14" s="8">
        <f>регистрация!A16</f>
        <v>109</v>
      </c>
      <c r="B14" s="8" t="str">
        <f>регистрация!B16</f>
        <v>Эверест-3</v>
      </c>
      <c r="C14" s="8" t="str">
        <f>регистрация!C16</f>
        <v>СЗУО</v>
      </c>
      <c r="D14" s="8" t="str">
        <f>регистрация!D16</f>
        <v>ДТДМ "Хорошево"</v>
      </c>
      <c r="E14" s="8" t="str">
        <f>регистрация!E16</f>
        <v>Родионова Л.И.</v>
      </c>
      <c r="F14" s="45">
        <v>0</v>
      </c>
      <c r="G14" s="45">
        <v>0</v>
      </c>
      <c r="H14" s="45">
        <v>39</v>
      </c>
      <c r="I14" s="45">
        <v>40</v>
      </c>
      <c r="J14" s="45">
        <v>30</v>
      </c>
      <c r="K14" s="45">
        <v>53</v>
      </c>
      <c r="L14" s="16">
        <f t="shared" si="0"/>
        <v>162</v>
      </c>
      <c r="M14" s="1"/>
      <c r="N14" s="1"/>
      <c r="O14" s="1"/>
      <c r="P14" s="1"/>
      <c r="Q14" s="1"/>
      <c r="R14" s="1"/>
      <c r="S14" s="1"/>
    </row>
    <row r="15" spans="1:19" ht="21" customHeight="1">
      <c r="A15" s="8">
        <f>регистрация!A17</f>
        <v>110</v>
      </c>
      <c r="B15" s="8" t="str">
        <f>регистрация!B17</f>
        <v>Три дороги</v>
      </c>
      <c r="C15" s="8" t="str">
        <f>регистрация!C17</f>
        <v>ЗУО</v>
      </c>
      <c r="D15" s="8" t="str">
        <f>регистрация!D17</f>
        <v>ДТ "Кунцево"</v>
      </c>
      <c r="E15" s="8" t="str">
        <f>регистрация!E17</f>
        <v>Дубов И.В.</v>
      </c>
      <c r="F15" s="45">
        <v>0</v>
      </c>
      <c r="G15" s="45">
        <v>24</v>
      </c>
      <c r="H15" s="45">
        <v>38</v>
      </c>
      <c r="I15" s="45">
        <v>33</v>
      </c>
      <c r="J15" s="45">
        <v>18</v>
      </c>
      <c r="K15" s="45">
        <v>0</v>
      </c>
      <c r="L15" s="16">
        <f t="shared" si="0"/>
        <v>113</v>
      </c>
      <c r="M15" s="1"/>
      <c r="N15" s="1"/>
      <c r="O15" s="1"/>
      <c r="P15" s="1"/>
      <c r="Q15" s="1"/>
      <c r="R15" s="1"/>
      <c r="S15" s="1"/>
    </row>
    <row r="16" spans="1:19" ht="21" customHeight="1">
      <c r="A16" s="8">
        <f>регистрация!A18</f>
        <v>111</v>
      </c>
      <c r="B16" s="8" t="str">
        <f>регистрация!B18</f>
        <v>Вершина</v>
      </c>
      <c r="C16" s="8" t="str">
        <f>регистрация!C18</f>
        <v>Город</v>
      </c>
      <c r="D16" s="8" t="str">
        <f>регистрация!D18</f>
        <v>ГДДЮТ</v>
      </c>
      <c r="E16" s="8" t="str">
        <f>регистрация!E18</f>
        <v>Шепелев В.А.</v>
      </c>
      <c r="F16" s="45">
        <v>0</v>
      </c>
      <c r="G16" s="45">
        <v>0</v>
      </c>
      <c r="H16" s="45">
        <v>35</v>
      </c>
      <c r="I16" s="45">
        <v>29</v>
      </c>
      <c r="J16" s="45">
        <v>16</v>
      </c>
      <c r="K16" s="45">
        <v>0</v>
      </c>
      <c r="L16" s="16">
        <f t="shared" si="0"/>
        <v>80</v>
      </c>
      <c r="M16" s="1"/>
      <c r="N16" s="1"/>
      <c r="O16" s="1"/>
      <c r="P16" s="1"/>
      <c r="Q16" s="1"/>
      <c r="R16" s="1"/>
      <c r="S16" s="1"/>
    </row>
    <row r="17" spans="1:19" ht="21" customHeight="1">
      <c r="A17" s="8">
        <f>регистрация!A19</f>
        <v>112</v>
      </c>
      <c r="B17" s="8" t="str">
        <f>регистрация!B19</f>
        <v>Импульс</v>
      </c>
      <c r="C17" s="8" t="str">
        <f>регистрация!C19</f>
        <v>ЗУО</v>
      </c>
      <c r="D17" s="8" t="str">
        <f>регистрация!D19</f>
        <v>ЦВР Раменки</v>
      </c>
      <c r="E17" s="8" t="str">
        <f>регистрация!E19</f>
        <v>Никонова Г.П.</v>
      </c>
      <c r="F17" s="45">
        <v>0</v>
      </c>
      <c r="G17" s="45">
        <v>24</v>
      </c>
      <c r="H17" s="45">
        <v>40</v>
      </c>
      <c r="I17" s="45">
        <v>37</v>
      </c>
      <c r="J17" s="45">
        <v>25</v>
      </c>
      <c r="K17" s="45">
        <v>54</v>
      </c>
      <c r="L17" s="16">
        <f t="shared" si="0"/>
        <v>180</v>
      </c>
      <c r="M17" s="1"/>
      <c r="N17" s="1"/>
      <c r="O17" s="1"/>
      <c r="P17" s="1"/>
      <c r="Q17" s="1"/>
      <c r="R17" s="1"/>
      <c r="S17" s="1"/>
    </row>
    <row r="19" ht="12.75">
      <c r="E19" t="s">
        <v>124</v>
      </c>
    </row>
    <row r="20" spans="2:6" s="3" customFormat="1" ht="15">
      <c r="B20" s="3" t="s">
        <v>8</v>
      </c>
      <c r="F20" s="3" t="s">
        <v>10</v>
      </c>
    </row>
    <row r="21" s="3" customFormat="1" ht="15"/>
    <row r="22" spans="2:6" s="3" customFormat="1" ht="15">
      <c r="B22" s="3" t="s">
        <v>9</v>
      </c>
      <c r="F22" s="3" t="s">
        <v>126</v>
      </c>
    </row>
    <row r="26" spans="2:18" s="3" customFormat="1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printOptions/>
  <pageMargins left="2.362204724409449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7">
      <selection activeCell="A21" sqref="A21:IV23"/>
    </sheetView>
  </sheetViews>
  <sheetFormatPr defaultColWidth="9.00390625" defaultRowHeight="12.75"/>
  <cols>
    <col min="1" max="1" width="5.00390625" style="0" customWidth="1"/>
    <col min="2" max="2" width="17.375" style="0" customWidth="1"/>
    <col min="3" max="3" width="7.875" style="0" bestFit="1" customWidth="1"/>
    <col min="4" max="4" width="16.875" style="0" bestFit="1" customWidth="1"/>
    <col min="5" max="5" width="21.875" style="0" customWidth="1"/>
    <col min="6" max="6" width="7.125" style="0" bestFit="1" customWidth="1"/>
    <col min="7" max="7" width="10.125" style="0" bestFit="1" customWidth="1"/>
    <col min="8" max="8" width="10.125" style="0" customWidth="1"/>
    <col min="9" max="9" width="10.125" style="0" bestFit="1" customWidth="1"/>
    <col min="10" max="10" width="10.125" style="0" customWidth="1"/>
    <col min="11" max="11" width="17.25390625" style="0" customWidth="1"/>
    <col min="12" max="12" width="0.6171875" style="0" hidden="1" customWidth="1"/>
    <col min="13" max="13" width="5.25390625" style="0" customWidth="1"/>
  </cols>
  <sheetData>
    <row r="1" spans="1:15" s="3" customFormat="1" ht="42" customHeight="1">
      <c r="A1" s="9" t="s">
        <v>61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3" ht="18">
      <c r="K3" s="6" t="s">
        <v>54</v>
      </c>
    </row>
    <row r="4" spans="1:11" s="11" customFormat="1" ht="23.25">
      <c r="A4" s="49" t="s">
        <v>63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ht="21" customHeight="1"/>
    <row r="6" spans="1:11" s="12" customFormat="1" ht="63" customHeight="1">
      <c r="A6" s="47" t="s">
        <v>0</v>
      </c>
      <c r="B6" s="47" t="s">
        <v>32</v>
      </c>
      <c r="C6" s="47" t="s">
        <v>2</v>
      </c>
      <c r="D6" s="47" t="s">
        <v>33</v>
      </c>
      <c r="E6" s="47" t="s">
        <v>3</v>
      </c>
      <c r="F6" s="55" t="s">
        <v>64</v>
      </c>
      <c r="G6" s="55" t="s">
        <v>65</v>
      </c>
      <c r="H6" s="55" t="s">
        <v>66</v>
      </c>
      <c r="I6" s="55" t="s">
        <v>67</v>
      </c>
      <c r="J6" s="55" t="s">
        <v>68</v>
      </c>
      <c r="K6" s="55" t="s">
        <v>6</v>
      </c>
    </row>
    <row r="7" spans="1:11" s="12" customFormat="1" ht="78.75" customHeight="1">
      <c r="A7" s="48"/>
      <c r="B7" s="48"/>
      <c r="C7" s="48"/>
      <c r="D7" s="48"/>
      <c r="E7" s="48"/>
      <c r="F7" s="56"/>
      <c r="G7" s="56"/>
      <c r="H7" s="56"/>
      <c r="I7" s="56"/>
      <c r="J7" s="56"/>
      <c r="K7" s="56"/>
    </row>
    <row r="8" spans="1:11" ht="18" customHeight="1">
      <c r="A8" s="35">
        <f>регистрация!A8</f>
        <v>101</v>
      </c>
      <c r="B8" s="35" t="str">
        <f>регистрация!B8</f>
        <v>Эдельвейс-2</v>
      </c>
      <c r="C8" s="35" t="str">
        <f>регистрация!C8</f>
        <v>ЮУО</v>
      </c>
      <c r="D8" s="35" t="str">
        <f>регистрация!D8</f>
        <v>ДДЮТЭ</v>
      </c>
      <c r="E8" s="35" t="str">
        <f>регистрация!E8</f>
        <v>Ольховская И.Г.</v>
      </c>
      <c r="F8" s="35">
        <v>20</v>
      </c>
      <c r="G8" s="35">
        <v>10</v>
      </c>
      <c r="H8" s="35">
        <v>5</v>
      </c>
      <c r="I8" s="35">
        <v>20</v>
      </c>
      <c r="J8" s="35"/>
      <c r="K8" s="43">
        <f>F8+G8+H8+I8-J8</f>
        <v>55</v>
      </c>
    </row>
    <row r="9" spans="1:11" ht="18" customHeight="1">
      <c r="A9" s="35">
        <f>регистрация!A9</f>
        <v>102</v>
      </c>
      <c r="B9" s="35" t="str">
        <f>регистрация!B9</f>
        <v>Эверест-2</v>
      </c>
      <c r="C9" s="35" t="str">
        <f>регистрация!C9</f>
        <v>СЗУО</v>
      </c>
      <c r="D9" s="35" t="str">
        <f>регистрация!D9</f>
        <v>Гимназия 1515</v>
      </c>
      <c r="E9" s="35" t="str">
        <f>регистрация!E9</f>
        <v>Скворцов М.Б.</v>
      </c>
      <c r="F9" s="40">
        <v>15</v>
      </c>
      <c r="G9" s="40">
        <v>10</v>
      </c>
      <c r="H9" s="40">
        <v>8</v>
      </c>
      <c r="I9" s="40">
        <v>20</v>
      </c>
      <c r="J9" s="40"/>
      <c r="K9" s="43">
        <f>F9+G9+H9+I9-J9</f>
        <v>53</v>
      </c>
    </row>
    <row r="10" spans="1:11" ht="18" customHeight="1">
      <c r="A10" s="35">
        <f>регистрация!A10</f>
        <v>103</v>
      </c>
      <c r="B10" s="35" t="str">
        <f>регистрация!B10</f>
        <v>МосгорСЮТур</v>
      </c>
      <c r="C10" s="35" t="str">
        <f>регистрация!C10</f>
        <v>Город</v>
      </c>
      <c r="D10" s="35" t="str">
        <f>регистрация!D10</f>
        <v>МосгорСЮТур</v>
      </c>
      <c r="E10" s="35" t="str">
        <f>регистрация!E10</f>
        <v>Матюшенко Е.В.</v>
      </c>
      <c r="F10" s="40">
        <v>30</v>
      </c>
      <c r="G10" s="40">
        <v>15</v>
      </c>
      <c r="H10" s="40">
        <v>10</v>
      </c>
      <c r="I10" s="40">
        <v>20</v>
      </c>
      <c r="J10" s="40"/>
      <c r="K10" s="43">
        <f aca="true" t="shared" si="0" ref="K10:K19">F10+G10+H10+I10-J10</f>
        <v>75</v>
      </c>
    </row>
    <row r="11" spans="1:11" ht="18" customHeight="1">
      <c r="A11" s="35">
        <f>регистрация!A11</f>
        <v>104</v>
      </c>
      <c r="B11" s="35" t="str">
        <f>регистрация!B11</f>
        <v>ГУ-3</v>
      </c>
      <c r="C11" s="35" t="str">
        <f>регистрация!C11</f>
        <v>СЗУО</v>
      </c>
      <c r="D11" s="35" t="str">
        <f>регистрация!D11</f>
        <v>ДТДМ "Хорошево"</v>
      </c>
      <c r="E11" s="35" t="str">
        <f>регистрация!E11</f>
        <v>Ермилов А.М.</v>
      </c>
      <c r="F11" s="40">
        <v>24</v>
      </c>
      <c r="G11" s="40">
        <v>15</v>
      </c>
      <c r="H11" s="40">
        <v>12</v>
      </c>
      <c r="I11" s="40">
        <v>20</v>
      </c>
      <c r="J11" s="40"/>
      <c r="K11" s="43">
        <f t="shared" si="0"/>
        <v>71</v>
      </c>
    </row>
    <row r="12" spans="1:11" ht="18" customHeight="1">
      <c r="A12" s="35">
        <f>регистрация!A12</f>
        <v>105</v>
      </c>
      <c r="B12" s="35" t="str">
        <f>регистрация!B12</f>
        <v>Камелот</v>
      </c>
      <c r="C12" s="35" t="str">
        <f>регистрация!C12</f>
        <v>ЮУО</v>
      </c>
      <c r="D12" s="35" t="str">
        <f>регистрация!D12</f>
        <v>ДДЮТЭ</v>
      </c>
      <c r="E12" s="35" t="str">
        <f>регистрация!E12</f>
        <v>Миляев Р.В.</v>
      </c>
      <c r="F12" s="40">
        <v>0</v>
      </c>
      <c r="G12" s="40">
        <v>0</v>
      </c>
      <c r="H12" s="40">
        <v>0</v>
      </c>
      <c r="I12" s="40">
        <v>0</v>
      </c>
      <c r="J12" s="40"/>
      <c r="K12" s="43">
        <f t="shared" si="0"/>
        <v>0</v>
      </c>
    </row>
    <row r="13" spans="1:11" ht="18" customHeight="1">
      <c r="A13" s="35">
        <f>регистрация!A13</f>
        <v>106</v>
      </c>
      <c r="B13" s="35" t="str">
        <f>регистрация!B13</f>
        <v>ГУ-4</v>
      </c>
      <c r="C13" s="35" t="str">
        <f>регистрация!C13</f>
        <v>СЗУО</v>
      </c>
      <c r="D13" s="35" t="str">
        <f>регистрация!D13</f>
        <v>ДТДМ "Хорошево"</v>
      </c>
      <c r="E13" s="35" t="str">
        <f>регистрация!E13</f>
        <v>Родина О.В.</v>
      </c>
      <c r="F13" s="40">
        <v>26</v>
      </c>
      <c r="G13" s="40">
        <v>15</v>
      </c>
      <c r="H13" s="40">
        <v>13</v>
      </c>
      <c r="I13" s="40">
        <v>20</v>
      </c>
      <c r="J13" s="40"/>
      <c r="K13" s="43">
        <f t="shared" si="0"/>
        <v>74</v>
      </c>
    </row>
    <row r="14" spans="1:11" ht="18" customHeight="1">
      <c r="A14" s="35">
        <f>регистрация!A14</f>
        <v>107</v>
      </c>
      <c r="B14" s="35" t="str">
        <f>регистрация!B14</f>
        <v>Смена</v>
      </c>
      <c r="C14" s="35" t="str">
        <f>регистрация!C14</f>
        <v>ЮУО</v>
      </c>
      <c r="D14" s="35" t="str">
        <f>регистрация!D14</f>
        <v>ГОУ ДДЮТЭ</v>
      </c>
      <c r="E14" s="35" t="str">
        <f>регистрация!E14</f>
        <v>Устинов С.В.</v>
      </c>
      <c r="F14" s="40">
        <v>27</v>
      </c>
      <c r="G14" s="40">
        <v>10</v>
      </c>
      <c r="H14" s="40">
        <v>10</v>
      </c>
      <c r="I14" s="40">
        <v>20</v>
      </c>
      <c r="J14" s="40">
        <v>-1</v>
      </c>
      <c r="K14" s="43">
        <v>66</v>
      </c>
    </row>
    <row r="15" spans="1:11" ht="18" customHeight="1">
      <c r="A15" s="35">
        <f>регистрация!A15</f>
        <v>108</v>
      </c>
      <c r="B15" s="35" t="str">
        <f>регистрация!B15</f>
        <v>ГУ-5</v>
      </c>
      <c r="C15" s="35" t="str">
        <f>регистрация!C15</f>
        <v>СЗУО</v>
      </c>
      <c r="D15" s="35" t="str">
        <f>регистрация!D15</f>
        <v>ЦВР "Митино"</v>
      </c>
      <c r="E15" s="35" t="str">
        <f>регистрация!E15</f>
        <v>Щербина А.В.</v>
      </c>
      <c r="F15" s="43">
        <v>30</v>
      </c>
      <c r="G15" s="43">
        <v>15</v>
      </c>
      <c r="H15" s="43">
        <v>8</v>
      </c>
      <c r="I15" s="43">
        <v>20</v>
      </c>
      <c r="J15" s="43"/>
      <c r="K15" s="43">
        <f t="shared" si="0"/>
        <v>73</v>
      </c>
    </row>
    <row r="16" spans="1:11" ht="18" customHeight="1">
      <c r="A16" s="35">
        <f>регистрация!A16</f>
        <v>109</v>
      </c>
      <c r="B16" s="35" t="str">
        <f>регистрация!B16</f>
        <v>Эверест-3</v>
      </c>
      <c r="C16" s="35" t="str">
        <f>регистрация!C16</f>
        <v>СЗУО</v>
      </c>
      <c r="D16" s="35" t="str">
        <f>регистрация!D16</f>
        <v>ДТДМ "Хорошево"</v>
      </c>
      <c r="E16" s="35" t="str">
        <f>регистрация!E16</f>
        <v>Родионова Л.И.</v>
      </c>
      <c r="F16" s="40">
        <v>12</v>
      </c>
      <c r="G16" s="40">
        <v>10</v>
      </c>
      <c r="H16" s="40">
        <v>2</v>
      </c>
      <c r="I16" s="40">
        <v>20</v>
      </c>
      <c r="J16" s="40"/>
      <c r="K16" s="43">
        <f t="shared" si="0"/>
        <v>44</v>
      </c>
    </row>
    <row r="17" spans="1:11" ht="18" customHeight="1">
      <c r="A17" s="35">
        <f>регистрация!A17</f>
        <v>110</v>
      </c>
      <c r="B17" s="35" t="str">
        <f>регистрация!B17</f>
        <v>Три дороги</v>
      </c>
      <c r="C17" s="35" t="str">
        <f>регистрация!C17</f>
        <v>ЗУО</v>
      </c>
      <c r="D17" s="35" t="str">
        <f>регистрация!D17</f>
        <v>ДТ "Кунцево"</v>
      </c>
      <c r="E17" s="35" t="str">
        <f>регистрация!E17</f>
        <v>Дубов И.В.</v>
      </c>
      <c r="F17" s="44">
        <v>0</v>
      </c>
      <c r="G17" s="44">
        <v>0</v>
      </c>
      <c r="H17" s="44">
        <v>0</v>
      </c>
      <c r="I17" s="44">
        <v>0</v>
      </c>
      <c r="J17" s="40"/>
      <c r="K17" s="43">
        <f>G18+G17+H17+I17-J17</f>
        <v>0</v>
      </c>
    </row>
    <row r="18" spans="1:11" ht="12.75">
      <c r="A18" s="35">
        <f>регистрация!A18</f>
        <v>111</v>
      </c>
      <c r="B18" s="35" t="str">
        <f>регистрация!B18</f>
        <v>Вершина</v>
      </c>
      <c r="C18" s="35" t="str">
        <f>регистрация!C18</f>
        <v>Город</v>
      </c>
      <c r="D18" s="35" t="str">
        <f>регистрация!D18</f>
        <v>ГДДЮТ</v>
      </c>
      <c r="E18" s="35" t="str">
        <f>регистрация!E18</f>
        <v>Шепелев В.А.</v>
      </c>
      <c r="F18" s="44">
        <v>0</v>
      </c>
      <c r="G18" s="44">
        <v>0</v>
      </c>
      <c r="H18" s="44">
        <v>0</v>
      </c>
      <c r="I18" s="44">
        <v>0</v>
      </c>
      <c r="J18" s="41"/>
      <c r="K18" s="43">
        <v>0</v>
      </c>
    </row>
    <row r="19" spans="1:11" ht="12.75">
      <c r="A19" s="35">
        <f>регистрация!A19</f>
        <v>112</v>
      </c>
      <c r="B19" s="35" t="str">
        <f>регистрация!B19</f>
        <v>Импульс</v>
      </c>
      <c r="C19" s="35" t="str">
        <f>регистрация!C19</f>
        <v>ЗУО</v>
      </c>
      <c r="D19" s="35" t="str">
        <f>регистрация!D19</f>
        <v>ЦВР Раменки</v>
      </c>
      <c r="E19" s="35" t="str">
        <f>регистрация!E19</f>
        <v>Никонова Г.П.</v>
      </c>
      <c r="F19" s="43">
        <v>23</v>
      </c>
      <c r="G19" s="43">
        <v>10</v>
      </c>
      <c r="H19" s="43">
        <v>10</v>
      </c>
      <c r="I19" s="43">
        <v>20</v>
      </c>
      <c r="J19" s="43"/>
      <c r="K19" s="43">
        <f t="shared" si="0"/>
        <v>63</v>
      </c>
    </row>
    <row r="21" spans="1:10" s="3" customFormat="1" ht="15">
      <c r="A21" s="3" t="s">
        <v>34</v>
      </c>
      <c r="E21" s="14" t="s">
        <v>35</v>
      </c>
      <c r="F21" s="14"/>
      <c r="G21" s="14"/>
      <c r="H21" s="14"/>
      <c r="I21" s="14"/>
      <c r="J21" s="14"/>
    </row>
    <row r="22" spans="5:10" ht="12.75">
      <c r="E22" s="15"/>
      <c r="F22" s="15"/>
      <c r="G22" s="15"/>
      <c r="H22" s="15"/>
      <c r="I22" s="15"/>
      <c r="J22" s="15"/>
    </row>
    <row r="23" spans="1:10" s="3" customFormat="1" ht="15">
      <c r="A23" s="3" t="s">
        <v>36</v>
      </c>
      <c r="E23" s="14" t="s">
        <v>37</v>
      </c>
      <c r="F23" s="14"/>
      <c r="G23" s="14"/>
      <c r="H23" s="14"/>
      <c r="I23" s="14"/>
      <c r="J23" s="14"/>
    </row>
  </sheetData>
  <mergeCells count="12">
    <mergeCell ref="H6:H7"/>
    <mergeCell ref="I6:I7"/>
    <mergeCell ref="D6:D7"/>
    <mergeCell ref="E6:E7"/>
    <mergeCell ref="A4:K4"/>
    <mergeCell ref="F6:F7"/>
    <mergeCell ref="K6:K7"/>
    <mergeCell ref="A6:A7"/>
    <mergeCell ref="B6:B7"/>
    <mergeCell ref="C6:C7"/>
    <mergeCell ref="J6:J7"/>
    <mergeCell ref="G6:G7"/>
  </mergeCells>
  <printOptions/>
  <pageMargins left="0.3937007874015748" right="0.3937007874015748" top="0.3937007874015748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</dc:creator>
  <cp:keywords/>
  <dc:description/>
  <cp:lastModifiedBy>Светик</cp:lastModifiedBy>
  <cp:lastPrinted>2007-05-13T09:39:34Z</cp:lastPrinted>
  <dcterms:created xsi:type="dcterms:W3CDTF">2005-04-16T12:43:26Z</dcterms:created>
  <dcterms:modified xsi:type="dcterms:W3CDTF">2007-05-13T09:43:13Z</dcterms:modified>
  <cp:category/>
  <cp:version/>
  <cp:contentType/>
  <cp:contentStatus/>
</cp:coreProperties>
</file>