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5360" windowHeight="5655" tabRatio="750" activeTab="1"/>
  </bookViews>
  <sheets>
    <sheet name="Манд ком" sheetId="1" r:id="rId1"/>
    <sheet name="Итоговый" sheetId="2" r:id="rId2"/>
    <sheet name="Связки А" sheetId="3" r:id="rId3"/>
    <sheet name="Связки Б" sheetId="4" r:id="rId4"/>
    <sheet name="Связки В" sheetId="5" r:id="rId5"/>
    <sheet name="Связки ком" sheetId="6" r:id="rId6"/>
    <sheet name="ТГТ-команда" sheetId="7" r:id="rId7"/>
    <sheet name="Медицина" sheetId="8" r:id="rId8"/>
    <sheet name="Маршрут" sheetId="9" r:id="rId9"/>
    <sheet name="ПСР" sheetId="10" r:id="rId10"/>
    <sheet name="Старт.прот." sheetId="11" r:id="rId11"/>
  </sheets>
  <definedNames/>
  <calcPr fullCalcOnLoad="1"/>
</workbook>
</file>

<file path=xl/sharedStrings.xml><?xml version="1.0" encoding="utf-8"?>
<sst xmlns="http://schemas.openxmlformats.org/spreadsheetml/2006/main" count="1031" uniqueCount="227">
  <si>
    <t>№ п/п</t>
  </si>
  <si>
    <t>Округ</t>
  </si>
  <si>
    <t>Учреждение</t>
  </si>
  <si>
    <t>Руководитель</t>
  </si>
  <si>
    <t>Класс команды</t>
  </si>
  <si>
    <t>№ команды</t>
  </si>
  <si>
    <t>ИТОГОВЫЙ результат</t>
  </si>
  <si>
    <t>ПРОТОКОЛ МАНДАТНОЙ КОМИССИИ</t>
  </si>
  <si>
    <t>ГОРНЫЙ ТУРИЗМ</t>
  </si>
  <si>
    <t>Итоговый протокол соревнований</t>
  </si>
  <si>
    <t>Из них ЮНОШЕЙ</t>
  </si>
  <si>
    <t>Всего УЧАСТНИКОВ</t>
  </si>
  <si>
    <t>Из них ДЕВУШЕК</t>
  </si>
  <si>
    <t>Состав команды</t>
  </si>
  <si>
    <t>РУКОВОДИТЕЛЙ</t>
  </si>
  <si>
    <t>ОБЩИЙ СОСТАВ</t>
  </si>
  <si>
    <t>66 Первенство по туризму среди обучающихся государственных образовательных учреждений системы Департамента образования города Москвы</t>
  </si>
  <si>
    <t>Итоговый протокол соревнований по виду:</t>
  </si>
  <si>
    <t>ТЕХНИКА ГОРНОГО ТУРИЗМА (дистанция связок)</t>
  </si>
  <si>
    <t>Этап -1</t>
  </si>
  <si>
    <t>Этап -2</t>
  </si>
  <si>
    <t>Этап -3</t>
  </si>
  <si>
    <t>Этап -4</t>
  </si>
  <si>
    <t>Этап -5</t>
  </si>
  <si>
    <t>Этап -6</t>
  </si>
  <si>
    <t>Временной штраф</t>
  </si>
  <si>
    <t>Блок-1</t>
  </si>
  <si>
    <t>Блок-2</t>
  </si>
  <si>
    <t>Блок-3</t>
  </si>
  <si>
    <t>Спуск маятником с наведением …</t>
  </si>
  <si>
    <t>Подъем свободным лазанием</t>
  </si>
  <si>
    <t>Траверс по скальному склону</t>
  </si>
  <si>
    <t>Спуск с организацией верхней командной …</t>
  </si>
  <si>
    <t>Подъем по скальному склону по судейским …</t>
  </si>
  <si>
    <t>Спуск с наведением перил …</t>
  </si>
  <si>
    <t>Дистанция уровня "А"</t>
  </si>
  <si>
    <t>№ связки</t>
  </si>
  <si>
    <t>Место на дистанции</t>
  </si>
  <si>
    <t>Состав связки</t>
  </si>
  <si>
    <t>Уровень дистанции</t>
  </si>
  <si>
    <t>Дистанция уровня "Б"</t>
  </si>
  <si>
    <t>Дистанция уровня "В"</t>
  </si>
  <si>
    <t>Спуск с наведением перил</t>
  </si>
  <si>
    <t>Подъем по скальному склону…</t>
  </si>
  <si>
    <t>Спуск по судейским перилам…</t>
  </si>
  <si>
    <t>Блок-4</t>
  </si>
  <si>
    <t>Этап-4</t>
  </si>
  <si>
    <t>Командные результаты</t>
  </si>
  <si>
    <t>66 Первенство по туризму среди обучающихся государственных образовательных учреждений системы                                                                                                                                                       Департамента образования города Москвы</t>
  </si>
  <si>
    <t>Спуск маятником по судейским …</t>
  </si>
  <si>
    <t xml:space="preserve">Траверс </t>
  </si>
  <si>
    <t>Этап-1</t>
  </si>
  <si>
    <t>Этап-2</t>
  </si>
  <si>
    <t>Этап-3</t>
  </si>
  <si>
    <t>Этап-5</t>
  </si>
  <si>
    <t>Этап-6</t>
  </si>
  <si>
    <t>Этап-7</t>
  </si>
  <si>
    <t>Этап-8</t>
  </si>
  <si>
    <t>Этап-9</t>
  </si>
  <si>
    <t xml:space="preserve">Итоговый результат </t>
  </si>
  <si>
    <t>Место</t>
  </si>
  <si>
    <t>Тактический штраф</t>
  </si>
  <si>
    <t>ТЕХНИКА ГОРНОГО ТУРИЗМА (командная дистанция)</t>
  </si>
  <si>
    <t>Заместитель</t>
  </si>
  <si>
    <t>Полные имена</t>
  </si>
  <si>
    <t>Выполнение требований проверки на местности</t>
  </si>
  <si>
    <t>Сумма баллов команды        (по двум лучшим связкам)</t>
  </si>
  <si>
    <t>Главный судья вида</t>
  </si>
  <si>
    <t>Главный секретарь</t>
  </si>
  <si>
    <t>В.В. Шашкин</t>
  </si>
  <si>
    <t>Д.М. Чернецова</t>
  </si>
  <si>
    <t>М.В. Чистякова</t>
  </si>
  <si>
    <t>ОКАЗАНИЕ ДОВРАЧЕБНОЙ ПОМОЩИ</t>
  </si>
  <si>
    <t>Осмотр</t>
  </si>
  <si>
    <t>Перемещение в безопасное место</t>
  </si>
  <si>
    <t>Обработка раны</t>
  </si>
  <si>
    <t>Наложение повязки</t>
  </si>
  <si>
    <t>Охлаждение ожоговой поверхности</t>
  </si>
  <si>
    <t>Наложение шины</t>
  </si>
  <si>
    <t>Обезболивание</t>
  </si>
  <si>
    <t>Изготовление носилок</t>
  </si>
  <si>
    <t>Транспортировка пострадавшего</t>
  </si>
  <si>
    <t xml:space="preserve">Общие нарушения </t>
  </si>
  <si>
    <t>Максимальная оценка этапа</t>
  </si>
  <si>
    <t>Штрафы за допущенные ошибки и нарушения</t>
  </si>
  <si>
    <t>Ю.А. Боголюбский</t>
  </si>
  <si>
    <t>ЗАЩИТА МАРШРУТА ЗАЧЕТНОГО ПОХОДА</t>
  </si>
  <si>
    <t>Тест</t>
  </si>
  <si>
    <t>Презентация маршрута</t>
  </si>
  <si>
    <t>Премиальные баллы за презентацию</t>
  </si>
  <si>
    <t>Задача-1</t>
  </si>
  <si>
    <t>Задача-2</t>
  </si>
  <si>
    <t>Премиальные баллы за задачи</t>
  </si>
  <si>
    <t>О.В. Родина</t>
  </si>
  <si>
    <t>Баллы за выполнение заданий</t>
  </si>
  <si>
    <t>А.М. Ермилов</t>
  </si>
  <si>
    <t>ПОИСКОВО-СПАСАТЕЛЬНЫЕ РАБОТЫ</t>
  </si>
  <si>
    <t>Сборы</t>
  </si>
  <si>
    <t>Спуск</t>
  </si>
  <si>
    <t>Ох, рюкзак</t>
  </si>
  <si>
    <t>Семинар</t>
  </si>
  <si>
    <t>GPS - ориентирование</t>
  </si>
  <si>
    <t>Ориентирование - эстафета</t>
  </si>
  <si>
    <t>Скалолазание</t>
  </si>
  <si>
    <t>Пакет-2</t>
  </si>
  <si>
    <t>Поиск</t>
  </si>
  <si>
    <t>Пакет-3</t>
  </si>
  <si>
    <t>Скорая помощь</t>
  </si>
  <si>
    <t>Скорая помощь +</t>
  </si>
  <si>
    <t>Ночевочка</t>
  </si>
  <si>
    <t>Ночевочка +</t>
  </si>
  <si>
    <t>Совещание</t>
  </si>
  <si>
    <t>Утро доброе!</t>
  </si>
  <si>
    <t>Каньон</t>
  </si>
  <si>
    <t>Суматоха</t>
  </si>
  <si>
    <t>Маршрут</t>
  </si>
  <si>
    <t>Пакет-5</t>
  </si>
  <si>
    <t>Включай мозги!</t>
  </si>
  <si>
    <t>Крутой лед</t>
  </si>
  <si>
    <t>Скала</t>
  </si>
  <si>
    <t>Узелочки</t>
  </si>
  <si>
    <t>Внеочередная переправа</t>
  </si>
  <si>
    <t>Техописание</t>
  </si>
  <si>
    <t>Ура, финиш!</t>
  </si>
  <si>
    <r>
      <t>всего</t>
    </r>
    <r>
      <rPr>
        <b/>
        <sz val="11"/>
        <color indexed="8"/>
        <rFont val="Calibri"/>
        <family val="2"/>
      </rPr>
      <t xml:space="preserve"> за блок 4</t>
    </r>
  </si>
  <si>
    <r>
      <t>всего</t>
    </r>
    <r>
      <rPr>
        <b/>
        <sz val="11"/>
        <color indexed="8"/>
        <rFont val="Calibri"/>
        <family val="2"/>
      </rPr>
      <t xml:space="preserve"> за блок 3</t>
    </r>
  </si>
  <si>
    <r>
      <t>всего</t>
    </r>
    <r>
      <rPr>
        <b/>
        <sz val="11"/>
        <color indexed="8"/>
        <rFont val="Calibri"/>
        <family val="2"/>
      </rPr>
      <t xml:space="preserve"> за блок 2</t>
    </r>
  </si>
  <si>
    <r>
      <t>всего</t>
    </r>
    <r>
      <rPr>
        <b/>
        <sz val="11"/>
        <color indexed="8"/>
        <rFont val="Calibri"/>
        <family val="2"/>
      </rPr>
      <t xml:space="preserve"> за блок 1</t>
    </r>
  </si>
  <si>
    <r>
      <t>всего</t>
    </r>
    <r>
      <rPr>
        <b/>
        <sz val="11"/>
        <color indexed="8"/>
        <rFont val="Calibri"/>
        <family val="2"/>
      </rPr>
      <t xml:space="preserve"> за блок 5</t>
    </r>
  </si>
  <si>
    <t>Блок-5</t>
  </si>
  <si>
    <t>ЗАО</t>
  </si>
  <si>
    <t>СЗАО</t>
  </si>
  <si>
    <t>Зел</t>
  </si>
  <si>
    <t>ЮВАО</t>
  </si>
  <si>
    <t>Мичурин Д.В.</t>
  </si>
  <si>
    <t>Ермилов А. М.</t>
  </si>
  <si>
    <t>Головина Ю. С.</t>
  </si>
  <si>
    <t>Смирнова Т. В.</t>
  </si>
  <si>
    <t>Белкина С. В.</t>
  </si>
  <si>
    <t>Жаров А. В.</t>
  </si>
  <si>
    <t>Чистякова М. В.</t>
  </si>
  <si>
    <t>Щербина А. В.</t>
  </si>
  <si>
    <t>Родина О. В.</t>
  </si>
  <si>
    <t>Сергиевская Н.П.</t>
  </si>
  <si>
    <t>1 к.с.</t>
  </si>
  <si>
    <t>2-3 к.с.</t>
  </si>
  <si>
    <t>ДДТ "Кунцево"</t>
  </si>
  <si>
    <t>ДТДМ "Хорошево"</t>
  </si>
  <si>
    <t>ЦВР "Синяя птица"</t>
  </si>
  <si>
    <t>ДТДиМ "Неоткрытые острова"</t>
  </si>
  <si>
    <t>ЦРДТ "Жулебино"</t>
  </si>
  <si>
    <t>ЦО 2045</t>
  </si>
  <si>
    <t>Камышанова Наталия Соколова Анастасия</t>
  </si>
  <si>
    <t>Шнайдер Алексей Сысоева Алена</t>
  </si>
  <si>
    <t>Климкова Екатерина Пищулина Майя</t>
  </si>
  <si>
    <t>Копейкин Петр Мясищева Елизавета</t>
  </si>
  <si>
    <t>Трофимов Антон Усанова Олеся</t>
  </si>
  <si>
    <t xml:space="preserve">Леонтьев Валерий Маркова Софья </t>
  </si>
  <si>
    <t xml:space="preserve">Вангул Дмитрий Новосельцев Алексей </t>
  </si>
  <si>
    <t xml:space="preserve">Бровченко Валерия Капитонова Анна </t>
  </si>
  <si>
    <t>Новичков Сергей     Юдин Николай</t>
  </si>
  <si>
    <t>Смуров Александр Краснушкина Вера</t>
  </si>
  <si>
    <t>Евтюхин Артемий Потылико Анна</t>
  </si>
  <si>
    <t xml:space="preserve">Аршинов Иван Барякин Олег </t>
  </si>
  <si>
    <t>Комаров Валентин Щербина Сергей</t>
  </si>
  <si>
    <t>Милославская Елена Морозова Анастасия</t>
  </si>
  <si>
    <t>Петрунин Иван Шнайдер Михаил</t>
  </si>
  <si>
    <t>Сумма баллов блока-1</t>
  </si>
  <si>
    <t>Сумма баллов блока-2</t>
  </si>
  <si>
    <t>Сумма баллов блока-3</t>
  </si>
  <si>
    <t>Сумма баллов блока-4</t>
  </si>
  <si>
    <t>+</t>
  </si>
  <si>
    <t>-</t>
  </si>
  <si>
    <t>В</t>
  </si>
  <si>
    <t>Потапов Александр Миненко Анастасия</t>
  </si>
  <si>
    <t>Александрова Мария Васиярова Наталья</t>
  </si>
  <si>
    <t xml:space="preserve">Силаев Владимир Тереньтьев Иван </t>
  </si>
  <si>
    <t>Родионов Дмитрий Кузьмина Екатерина</t>
  </si>
  <si>
    <t>Борисоглебская Дария Миняева Надежда</t>
  </si>
  <si>
    <t>66 Первенство по туризму среди обучающихся государственных образовательных учреждений системы  Департамента образования города Москвы</t>
  </si>
  <si>
    <t>Выполнение требований проверки на местности командой</t>
  </si>
  <si>
    <t>Мичурин Д. В.</t>
  </si>
  <si>
    <t>Время старта</t>
  </si>
  <si>
    <t>№ забега</t>
  </si>
  <si>
    <t>Стартовый номер</t>
  </si>
  <si>
    <t>Стартовый протокол соревнований</t>
  </si>
  <si>
    <t>ТГТ "Командная дистанция"</t>
  </si>
  <si>
    <t>Бузлов Никита                      Волков Павел</t>
  </si>
  <si>
    <t>Лотарь Сергей             Крылова Вера</t>
  </si>
  <si>
    <t>итоговый протокол соревнований</t>
  </si>
  <si>
    <t>Последовательность действий</t>
  </si>
  <si>
    <t>ПРЕДВАРИТЕЛЬНЫЙ ПРОТОКОЛ.    ПОДАЧА ПРОТЕСТОВ ДО 22.00</t>
  </si>
  <si>
    <t>А</t>
  </si>
  <si>
    <t>Зел ДТДиМ</t>
  </si>
  <si>
    <t>Б</t>
  </si>
  <si>
    <t>I к.с.</t>
  </si>
  <si>
    <t>II-III к.с.</t>
  </si>
  <si>
    <t xml:space="preserve"> соревнований первого этапа Первенства</t>
  </si>
  <si>
    <t>медицина</t>
  </si>
  <si>
    <t>защита маршрута</t>
  </si>
  <si>
    <t>ПСР</t>
  </si>
  <si>
    <t>Сумма баллов</t>
  </si>
  <si>
    <t>Очки в зачет 1 этапа Первенства</t>
  </si>
  <si>
    <t>Примечание</t>
  </si>
  <si>
    <t>Предварительный протокол. Подача протестов до 07:00 (09.05.2011)</t>
  </si>
  <si>
    <t>Гребенщиков Иван Синев Александр</t>
  </si>
  <si>
    <t xml:space="preserve">Волкова Александра Гребенщикова Ирина </t>
  </si>
  <si>
    <t xml:space="preserve">Горбунов Александр Мещеряков Антон </t>
  </si>
  <si>
    <t>ТГТ (командная дистанция)</t>
  </si>
  <si>
    <t>ТГТ (дистанция связок)</t>
  </si>
  <si>
    <t>Главный судья соревнований</t>
  </si>
  <si>
    <t>А.В. Щербина</t>
  </si>
  <si>
    <t>Баранов Никита 
Добров Егор</t>
  </si>
  <si>
    <t>Волков Павел 
Бузлов Никита</t>
  </si>
  <si>
    <t>Носков Антон 
 Титов Валентин</t>
  </si>
  <si>
    <t>Новичков Сергей 
Юдин Николай</t>
  </si>
  <si>
    <t>Милославская Елена 
Морозова Анастасия</t>
  </si>
  <si>
    <t>Лотарь Сергей
 Крылова Вера</t>
  </si>
  <si>
    <t xml:space="preserve">Аршинов Иван 
Барякин Олег </t>
  </si>
  <si>
    <t xml:space="preserve">Кекух Даниил
 Мичурина Марина </t>
  </si>
  <si>
    <t>Ганюшкин Егор
 Мишина Анна</t>
  </si>
  <si>
    <t>Иванов Кирилл
 Силаева Анастасия</t>
  </si>
  <si>
    <t>Баранов Никита
 Добров Егор</t>
  </si>
  <si>
    <t>Носков Антон  
Титов Валентин</t>
  </si>
  <si>
    <t>66 Первенство по туризму среди обучающихся государственных образовательных учреждений
 системы Департамента образования города Москвы</t>
  </si>
  <si>
    <t>Итоговый протокол</t>
  </si>
  <si>
    <r>
      <t xml:space="preserve">по виду  </t>
    </r>
    <r>
      <rPr>
        <b/>
        <sz val="16"/>
        <color indexed="8"/>
        <rFont val="Calibri"/>
        <family val="2"/>
      </rPr>
      <t>"ГОРНЫЙ ТУРИЗМ"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</si>
</sst>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4" fontId="0" fillId="32" borderId="13" xfId="0" applyNumberForma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 wrapText="1"/>
    </xf>
    <xf numFmtId="164" fontId="0" fillId="32" borderId="12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9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2" borderId="32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4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0" fillId="0" borderId="5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0" fillId="0" borderId="62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textRotation="90"/>
    </xf>
    <xf numFmtId="0" fontId="0" fillId="33" borderId="1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horizontal="center" vertical="center" textRotation="90" wrapText="1"/>
    </xf>
    <xf numFmtId="0" fontId="0" fillId="0" borderId="70" xfId="0" applyFill="1" applyBorder="1" applyAlignment="1">
      <alignment horizontal="center" vertical="center" textRotation="90" wrapText="1"/>
    </xf>
    <xf numFmtId="0" fontId="0" fillId="32" borderId="56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 textRotation="90" wrapText="1"/>
    </xf>
    <xf numFmtId="0" fontId="0" fillId="0" borderId="45" xfId="0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0" fillId="32" borderId="30" xfId="0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1" fillId="0" borderId="53" xfId="0" applyFont="1" applyFill="1" applyBorder="1" applyAlignment="1">
      <alignment horizontal="center" vertical="center" textRotation="90" wrapText="1"/>
    </xf>
    <xf numFmtId="0" fontId="0" fillId="32" borderId="33" xfId="0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textRotation="90" wrapText="1"/>
    </xf>
    <xf numFmtId="0" fontId="39" fillId="0" borderId="62" xfId="0" applyFont="1" applyFill="1" applyBorder="1" applyAlignment="1">
      <alignment horizontal="center" vertical="center" textRotation="90" wrapText="1"/>
    </xf>
    <xf numFmtId="0" fontId="39" fillId="0" borderId="77" xfId="0" applyFont="1" applyFill="1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textRotation="90" wrapText="1"/>
    </xf>
    <xf numFmtId="0" fontId="39" fillId="0" borderId="25" xfId="0" applyFont="1" applyFill="1" applyBorder="1" applyAlignment="1">
      <alignment horizontal="center" vertical="center" textRotation="90" wrapText="1"/>
    </xf>
    <xf numFmtId="0" fontId="39" fillId="0" borderId="11" xfId="0" applyFont="1" applyFill="1" applyBorder="1" applyAlignment="1">
      <alignment horizontal="center" vertical="center" textRotation="90" wrapText="1"/>
    </xf>
    <xf numFmtId="0" fontId="39" fillId="0" borderId="82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6" xfId="0" applyFont="1" applyFill="1" applyBorder="1" applyAlignment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right"/>
    </xf>
    <xf numFmtId="0" fontId="3" fillId="0" borderId="8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3" fillId="0" borderId="77" xfId="0" applyFont="1" applyBorder="1" applyAlignment="1">
      <alignment horizontal="center"/>
    </xf>
    <xf numFmtId="0" fontId="49" fillId="0" borderId="6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zoomScalePageLayoutView="0" workbookViewId="0" topLeftCell="C1">
      <pane ySplit="10" topLeftCell="A11" activePane="bottomLeft" state="frozen"/>
      <selection pane="topLeft" activeCell="A1" sqref="A1"/>
      <selection pane="bottomLeft" activeCell="M1" sqref="M1:N16384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7" width="9.8515625" style="0" customWidth="1"/>
    <col min="8" max="10" width="5.7109375" style="0" customWidth="1"/>
    <col min="11" max="11" width="5.7109375" style="0" hidden="1" customWidth="1"/>
    <col min="12" max="12" width="5.7109375" style="0" customWidth="1"/>
    <col min="13" max="14" width="17.57421875" style="0" hidden="1" customWidth="1"/>
  </cols>
  <sheetData>
    <row r="1" spans="1:12" ht="39.75" customHeight="1">
      <c r="A1" s="277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21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4.25" customHeight="1">
      <c r="A3" s="279" t="s">
        <v>189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5" customHeight="1">
      <c r="A4" s="277" t="s">
        <v>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21">
      <c r="A5" s="280" t="s">
        <v>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5" customHeight="1" hidden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1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spans="1:14" ht="15">
      <c r="A8" s="1"/>
      <c r="B8" s="2"/>
      <c r="C8" s="1"/>
      <c r="D8" s="1"/>
      <c r="E8" s="1"/>
      <c r="F8" s="1"/>
      <c r="G8" s="1"/>
      <c r="H8" s="276" t="s">
        <v>13</v>
      </c>
      <c r="I8" s="276"/>
      <c r="J8" s="276"/>
      <c r="K8" s="276"/>
      <c r="L8" s="1"/>
      <c r="M8" s="273" t="s">
        <v>64</v>
      </c>
      <c r="N8" s="274"/>
    </row>
    <row r="9" spans="1:14" ht="15" hidden="1">
      <c r="A9" s="3"/>
      <c r="B9" s="2"/>
      <c r="C9" s="3"/>
      <c r="D9" s="3"/>
      <c r="E9" s="3"/>
      <c r="F9" s="3"/>
      <c r="G9" s="3"/>
      <c r="H9" s="2"/>
      <c r="I9" s="2"/>
      <c r="J9" s="2"/>
      <c r="K9" s="2"/>
      <c r="L9" s="3"/>
      <c r="M9" s="3"/>
      <c r="N9" s="3"/>
    </row>
    <row r="10" spans="1:14" ht="75.75" customHeight="1">
      <c r="A10" s="4" t="s">
        <v>0</v>
      </c>
      <c r="B10" s="5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6" t="s">
        <v>11</v>
      </c>
      <c r="I10" s="6" t="s">
        <v>10</v>
      </c>
      <c r="J10" s="6" t="s">
        <v>12</v>
      </c>
      <c r="K10" s="6" t="s">
        <v>14</v>
      </c>
      <c r="L10" s="7" t="s">
        <v>15</v>
      </c>
      <c r="M10" s="4" t="s">
        <v>3</v>
      </c>
      <c r="N10" s="4" t="s">
        <v>63</v>
      </c>
    </row>
    <row r="11" spans="1:14" ht="30" customHeight="1">
      <c r="A11" s="8">
        <v>1</v>
      </c>
      <c r="B11" s="8"/>
      <c r="C11" s="8" t="s">
        <v>130</v>
      </c>
      <c r="D11" s="9" t="s">
        <v>146</v>
      </c>
      <c r="E11" s="16" t="s">
        <v>134</v>
      </c>
      <c r="F11" s="4" t="s">
        <v>195</v>
      </c>
      <c r="G11" s="4">
        <v>101</v>
      </c>
      <c r="H11" s="8">
        <v>11</v>
      </c>
      <c r="I11" s="8">
        <v>5</v>
      </c>
      <c r="J11" s="8">
        <v>6</v>
      </c>
      <c r="K11" s="8"/>
      <c r="L11" s="10">
        <f>H11+K11</f>
        <v>11</v>
      </c>
      <c r="M11" s="16"/>
      <c r="N11" s="16"/>
    </row>
    <row r="12" spans="1:14" ht="30" customHeight="1">
      <c r="A12" s="11">
        <v>2</v>
      </c>
      <c r="B12" s="11"/>
      <c r="C12" s="11" t="s">
        <v>131</v>
      </c>
      <c r="D12" s="12" t="s">
        <v>147</v>
      </c>
      <c r="E12" s="12" t="s">
        <v>135</v>
      </c>
      <c r="F12" s="4" t="s">
        <v>195</v>
      </c>
      <c r="G12" s="12">
        <v>102</v>
      </c>
      <c r="H12" s="11">
        <v>9</v>
      </c>
      <c r="I12" s="11">
        <v>4</v>
      </c>
      <c r="J12" s="11">
        <v>5</v>
      </c>
      <c r="K12" s="11"/>
      <c r="L12" s="10">
        <f aca="true" t="shared" si="0" ref="L12:L20">H12+K12</f>
        <v>9</v>
      </c>
      <c r="M12" s="12"/>
      <c r="N12" s="12"/>
    </row>
    <row r="13" spans="1:14" ht="30" customHeight="1">
      <c r="A13" s="11">
        <v>3</v>
      </c>
      <c r="B13" s="11"/>
      <c r="C13" s="11" t="s">
        <v>131</v>
      </c>
      <c r="D13" s="12" t="s">
        <v>147</v>
      </c>
      <c r="E13" s="12" t="s">
        <v>136</v>
      </c>
      <c r="F13" s="4" t="s">
        <v>195</v>
      </c>
      <c r="G13" s="12">
        <v>103</v>
      </c>
      <c r="H13" s="11">
        <v>9</v>
      </c>
      <c r="I13" s="11">
        <v>4</v>
      </c>
      <c r="J13" s="11">
        <v>5</v>
      </c>
      <c r="K13" s="11"/>
      <c r="L13" s="10">
        <f t="shared" si="0"/>
        <v>9</v>
      </c>
      <c r="M13" s="12"/>
      <c r="N13" s="12"/>
    </row>
    <row r="14" spans="1:14" ht="132" customHeight="1">
      <c r="A14" s="11">
        <v>4</v>
      </c>
      <c r="B14" s="11"/>
      <c r="C14" s="11" t="s">
        <v>131</v>
      </c>
      <c r="D14" s="12" t="s">
        <v>148</v>
      </c>
      <c r="E14" s="12" t="s">
        <v>137</v>
      </c>
      <c r="F14" s="4" t="s">
        <v>195</v>
      </c>
      <c r="G14" s="12">
        <v>104</v>
      </c>
      <c r="H14" s="11">
        <v>8</v>
      </c>
      <c r="I14" s="11">
        <v>4</v>
      </c>
      <c r="J14" s="11">
        <v>4</v>
      </c>
      <c r="K14" s="11"/>
      <c r="L14" s="10">
        <f t="shared" si="0"/>
        <v>8</v>
      </c>
      <c r="M14" s="12"/>
      <c r="N14" s="12"/>
    </row>
    <row r="15" spans="1:14" ht="30" customHeight="1">
      <c r="A15" s="11">
        <v>5</v>
      </c>
      <c r="B15" s="11"/>
      <c r="C15" s="11" t="s">
        <v>133</v>
      </c>
      <c r="D15" s="12" t="s">
        <v>150</v>
      </c>
      <c r="E15" s="12" t="s">
        <v>138</v>
      </c>
      <c r="F15" s="4" t="s">
        <v>195</v>
      </c>
      <c r="G15" s="12">
        <v>105</v>
      </c>
      <c r="H15" s="11">
        <v>11</v>
      </c>
      <c r="I15" s="11">
        <v>5</v>
      </c>
      <c r="J15" s="11">
        <v>6</v>
      </c>
      <c r="K15" s="11"/>
      <c r="L15" s="10">
        <f t="shared" si="0"/>
        <v>11</v>
      </c>
      <c r="M15" s="12"/>
      <c r="N15" s="12"/>
    </row>
    <row r="16" spans="1:14" ht="30" customHeight="1">
      <c r="A16" s="11">
        <v>6</v>
      </c>
      <c r="B16" s="11"/>
      <c r="C16" s="11" t="s">
        <v>132</v>
      </c>
      <c r="D16" s="14" t="s">
        <v>193</v>
      </c>
      <c r="E16" s="15" t="s">
        <v>139</v>
      </c>
      <c r="F16" s="4" t="s">
        <v>195</v>
      </c>
      <c r="G16" s="15">
        <v>106</v>
      </c>
      <c r="H16" s="11">
        <v>11</v>
      </c>
      <c r="I16" s="11">
        <v>9</v>
      </c>
      <c r="J16" s="11">
        <v>2</v>
      </c>
      <c r="K16" s="11"/>
      <c r="L16" s="10">
        <f t="shared" si="0"/>
        <v>11</v>
      </c>
      <c r="M16" s="15"/>
      <c r="N16" s="15"/>
    </row>
    <row r="17" spans="1:14" ht="30" customHeight="1">
      <c r="A17" s="11">
        <v>7</v>
      </c>
      <c r="B17" s="11"/>
      <c r="C17" s="11" t="s">
        <v>131</v>
      </c>
      <c r="D17" s="12" t="s">
        <v>148</v>
      </c>
      <c r="E17" s="12" t="s">
        <v>140</v>
      </c>
      <c r="F17" s="12" t="s">
        <v>196</v>
      </c>
      <c r="G17" s="12">
        <v>201</v>
      </c>
      <c r="H17" s="11">
        <v>6</v>
      </c>
      <c r="I17" s="11">
        <v>4</v>
      </c>
      <c r="J17" s="11">
        <v>2</v>
      </c>
      <c r="K17" s="11"/>
      <c r="L17" s="10">
        <f t="shared" si="0"/>
        <v>6</v>
      </c>
      <c r="M17" s="12"/>
      <c r="N17" s="12"/>
    </row>
    <row r="18" spans="1:14" ht="42.75" customHeight="1">
      <c r="A18" s="11">
        <v>8</v>
      </c>
      <c r="B18" s="11"/>
      <c r="C18" s="11" t="s">
        <v>131</v>
      </c>
      <c r="D18" s="12" t="s">
        <v>149</v>
      </c>
      <c r="E18" s="12" t="s">
        <v>141</v>
      </c>
      <c r="F18" s="12" t="s">
        <v>196</v>
      </c>
      <c r="G18" s="12">
        <v>202</v>
      </c>
      <c r="H18" s="11">
        <v>8</v>
      </c>
      <c r="I18" s="11">
        <v>6</v>
      </c>
      <c r="J18" s="11">
        <v>2</v>
      </c>
      <c r="K18" s="11"/>
      <c r="L18" s="10">
        <f t="shared" si="0"/>
        <v>8</v>
      </c>
      <c r="M18" s="12"/>
      <c r="N18" s="12"/>
    </row>
    <row r="19" spans="1:14" ht="42.75" customHeight="1">
      <c r="A19" s="11">
        <v>9</v>
      </c>
      <c r="B19" s="11"/>
      <c r="C19" s="11" t="s">
        <v>131</v>
      </c>
      <c r="D19" s="12" t="s">
        <v>149</v>
      </c>
      <c r="E19" s="12" t="s">
        <v>142</v>
      </c>
      <c r="F19" s="12" t="s">
        <v>196</v>
      </c>
      <c r="G19" s="12">
        <v>203</v>
      </c>
      <c r="H19" s="11">
        <v>9</v>
      </c>
      <c r="I19" s="11">
        <v>3</v>
      </c>
      <c r="J19" s="11">
        <v>6</v>
      </c>
      <c r="K19" s="11"/>
      <c r="L19" s="10">
        <f t="shared" si="0"/>
        <v>9</v>
      </c>
      <c r="M19" s="12"/>
      <c r="N19" s="12"/>
    </row>
    <row r="20" spans="1:14" ht="30" customHeight="1">
      <c r="A20" s="11">
        <v>10</v>
      </c>
      <c r="B20" s="11"/>
      <c r="C20" s="11" t="s">
        <v>131</v>
      </c>
      <c r="D20" s="12" t="s">
        <v>148</v>
      </c>
      <c r="E20" s="12" t="s">
        <v>143</v>
      </c>
      <c r="F20" s="12" t="s">
        <v>196</v>
      </c>
      <c r="G20" s="12">
        <v>204</v>
      </c>
      <c r="H20" s="11">
        <v>10</v>
      </c>
      <c r="I20" s="11">
        <v>7</v>
      </c>
      <c r="J20" s="11">
        <v>3</v>
      </c>
      <c r="K20" s="11"/>
      <c r="L20" s="10">
        <f t="shared" si="0"/>
        <v>10</v>
      </c>
      <c r="M20" s="12"/>
      <c r="N20" s="12"/>
    </row>
  </sheetData>
  <sheetProtection/>
  <mergeCells count="9">
    <mergeCell ref="M8:N8"/>
    <mergeCell ref="A7:L7"/>
    <mergeCell ref="H8:K8"/>
    <mergeCell ref="A1:L1"/>
    <mergeCell ref="A2:L2"/>
    <mergeCell ref="A3:L3"/>
    <mergeCell ref="A4:L4"/>
    <mergeCell ref="A5:L5"/>
    <mergeCell ref="A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P12" sqref="AP12"/>
    </sheetView>
  </sheetViews>
  <sheetFormatPr defaultColWidth="9.140625" defaultRowHeight="15" outlineLevelRow="2" outlineLevelCol="1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6" width="9.8515625" style="0" customWidth="1"/>
    <col min="7" max="7" width="9.421875" style="0" customWidth="1"/>
    <col min="8" max="15" width="6.7109375" style="0" customWidth="1" outlineLevel="1"/>
    <col min="16" max="16" width="6.7109375" style="0" customWidth="1"/>
    <col min="17" max="18" width="6.7109375" style="0" customWidth="1" outlineLevel="1"/>
    <col min="19" max="19" width="6.7109375" style="0" customWidth="1"/>
    <col min="20" max="25" width="6.7109375" style="0" customWidth="1" outlineLevel="1"/>
    <col min="26" max="26" width="6.7109375" style="0" customWidth="1"/>
    <col min="27" max="30" width="6.7109375" style="0" customWidth="1" outlineLevel="1"/>
    <col min="31" max="31" width="6.7109375" style="0" customWidth="1"/>
    <col min="32" max="37" width="6.7109375" style="0" customWidth="1" outlineLevel="1"/>
    <col min="38" max="38" width="6.7109375" style="0" hidden="1" customWidth="1" outlineLevel="1"/>
    <col min="39" max="39" width="6.7109375" style="0" customWidth="1" collapsed="1"/>
    <col min="40" max="40" width="10.7109375" style="0" customWidth="1"/>
    <col min="41" max="41" width="10.140625" style="0" customWidth="1"/>
  </cols>
  <sheetData>
    <row r="1" spans="1:41" ht="15">
      <c r="A1" s="277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</row>
    <row r="2" spans="1:41" ht="21" customHeight="1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</row>
    <row r="3" spans="1:41" ht="14.2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</row>
    <row r="4" spans="1:41" ht="15" customHeight="1">
      <c r="A4" s="277" t="s">
        <v>17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</row>
    <row r="5" spans="1:41" ht="21">
      <c r="A5" s="280" t="s">
        <v>96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</row>
    <row r="6" spans="1:41" ht="15" customHeight="1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21" customHeight="1" hidden="1">
      <c r="A7" s="20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.75" outlineLevel="2" thickBot="1">
      <c r="A9" s="66"/>
      <c r="B9" s="67"/>
      <c r="C9" s="68"/>
      <c r="D9" s="68"/>
      <c r="E9" s="68"/>
      <c r="F9" s="93"/>
      <c r="G9" s="100"/>
      <c r="H9" s="292" t="s">
        <v>26</v>
      </c>
      <c r="I9" s="284"/>
      <c r="J9" s="284"/>
      <c r="K9" s="284"/>
      <c r="L9" s="284"/>
      <c r="M9" s="284"/>
      <c r="N9" s="284"/>
      <c r="O9" s="285"/>
      <c r="P9" s="169"/>
      <c r="Q9" s="292" t="s">
        <v>27</v>
      </c>
      <c r="R9" s="284"/>
      <c r="S9" s="169"/>
      <c r="T9" s="284" t="s">
        <v>28</v>
      </c>
      <c r="U9" s="284"/>
      <c r="V9" s="284"/>
      <c r="W9" s="284"/>
      <c r="X9" s="284"/>
      <c r="Y9" s="285"/>
      <c r="Z9" s="169"/>
      <c r="AA9" s="292" t="s">
        <v>45</v>
      </c>
      <c r="AB9" s="284"/>
      <c r="AC9" s="284"/>
      <c r="AD9" s="285"/>
      <c r="AE9" s="169"/>
      <c r="AF9" s="292" t="s">
        <v>129</v>
      </c>
      <c r="AG9" s="284"/>
      <c r="AH9" s="284"/>
      <c r="AI9" s="284"/>
      <c r="AJ9" s="284"/>
      <c r="AK9" s="284"/>
      <c r="AL9" s="285"/>
      <c r="AM9" s="169"/>
      <c r="AN9" s="26"/>
      <c r="AO9" s="26"/>
    </row>
    <row r="10" spans="1:41" ht="15" outlineLevel="2">
      <c r="A10" s="69"/>
      <c r="B10" s="225"/>
      <c r="C10" s="3"/>
      <c r="D10" s="3"/>
      <c r="E10" s="3"/>
      <c r="F10" s="21"/>
      <c r="G10" s="101"/>
      <c r="H10" s="39">
        <v>1</v>
      </c>
      <c r="I10" s="21">
        <v>2</v>
      </c>
      <c r="J10" s="21">
        <v>3</v>
      </c>
      <c r="K10" s="21">
        <v>4</v>
      </c>
      <c r="L10" s="21">
        <v>5</v>
      </c>
      <c r="M10" s="21">
        <v>6</v>
      </c>
      <c r="N10" s="21">
        <v>7</v>
      </c>
      <c r="O10" s="101">
        <v>8</v>
      </c>
      <c r="P10" s="27"/>
      <c r="Q10" s="225">
        <v>9</v>
      </c>
      <c r="R10" s="21">
        <v>10</v>
      </c>
      <c r="S10" s="27"/>
      <c r="T10" s="225">
        <v>11</v>
      </c>
      <c r="U10" s="21">
        <v>12</v>
      </c>
      <c r="V10" s="21">
        <v>13</v>
      </c>
      <c r="W10" s="21">
        <v>14</v>
      </c>
      <c r="X10" s="21">
        <v>15</v>
      </c>
      <c r="Y10" s="21">
        <v>16</v>
      </c>
      <c r="Z10" s="27"/>
      <c r="AA10" s="225"/>
      <c r="AB10" s="21"/>
      <c r="AC10" s="21"/>
      <c r="AD10" s="21"/>
      <c r="AE10" s="27"/>
      <c r="AF10" s="225"/>
      <c r="AG10" s="21"/>
      <c r="AH10" s="21"/>
      <c r="AI10" s="21"/>
      <c r="AJ10" s="21"/>
      <c r="AK10" s="21"/>
      <c r="AL10" s="21"/>
      <c r="AM10" s="27"/>
      <c r="AN10" s="27"/>
      <c r="AO10" s="27"/>
    </row>
    <row r="11" spans="1:41" ht="15" hidden="1" outlineLevel="2">
      <c r="A11" s="69"/>
      <c r="B11" s="225"/>
      <c r="C11" s="3"/>
      <c r="D11" s="3"/>
      <c r="E11" s="3"/>
      <c r="F11" s="21"/>
      <c r="G11" s="101"/>
      <c r="H11" s="174"/>
      <c r="I11" s="224"/>
      <c r="J11" s="224"/>
      <c r="K11" s="224"/>
      <c r="L11" s="224"/>
      <c r="M11" s="224"/>
      <c r="N11" s="224"/>
      <c r="O11" s="51"/>
      <c r="P11" s="27"/>
      <c r="Q11" s="113"/>
      <c r="R11" s="224"/>
      <c r="S11" s="27"/>
      <c r="T11" s="113"/>
      <c r="U11" s="224"/>
      <c r="V11" s="224"/>
      <c r="W11" s="224"/>
      <c r="X11" s="224"/>
      <c r="Y11" s="224"/>
      <c r="Z11" s="27"/>
      <c r="AA11" s="113"/>
      <c r="AB11" s="224"/>
      <c r="AC11" s="224"/>
      <c r="AD11" s="224"/>
      <c r="AE11" s="27"/>
      <c r="AF11" s="113"/>
      <c r="AG11" s="224"/>
      <c r="AH11" s="224"/>
      <c r="AI11" s="224"/>
      <c r="AJ11" s="224"/>
      <c r="AK11" s="224"/>
      <c r="AL11" s="224"/>
      <c r="AM11" s="27"/>
      <c r="AN11" s="27"/>
      <c r="AO11" s="27"/>
    </row>
    <row r="12" spans="1:41" ht="116.25" customHeight="1" outlineLevel="2" thickBot="1">
      <c r="A12" s="83" t="s">
        <v>0</v>
      </c>
      <c r="B12" s="84"/>
      <c r="C12" s="77" t="s">
        <v>1</v>
      </c>
      <c r="D12" s="77" t="s">
        <v>2</v>
      </c>
      <c r="E12" s="77" t="s">
        <v>3</v>
      </c>
      <c r="F12" s="79" t="s">
        <v>4</v>
      </c>
      <c r="G12" s="102" t="s">
        <v>5</v>
      </c>
      <c r="H12" s="92" t="s">
        <v>97</v>
      </c>
      <c r="I12" s="38" t="s">
        <v>98</v>
      </c>
      <c r="J12" s="38" t="s">
        <v>99</v>
      </c>
      <c r="K12" s="38" t="s">
        <v>100</v>
      </c>
      <c r="L12" s="38" t="s">
        <v>101</v>
      </c>
      <c r="M12" s="38" t="s">
        <v>102</v>
      </c>
      <c r="N12" s="38" t="s">
        <v>103</v>
      </c>
      <c r="O12" s="175" t="s">
        <v>104</v>
      </c>
      <c r="P12" s="172" t="s">
        <v>127</v>
      </c>
      <c r="Q12" s="170" t="s">
        <v>105</v>
      </c>
      <c r="R12" s="171" t="s">
        <v>106</v>
      </c>
      <c r="S12" s="172" t="s">
        <v>126</v>
      </c>
      <c r="T12" s="88" t="s">
        <v>107</v>
      </c>
      <c r="U12" s="38" t="s">
        <v>108</v>
      </c>
      <c r="V12" s="38" t="s">
        <v>109</v>
      </c>
      <c r="W12" s="38" t="s">
        <v>110</v>
      </c>
      <c r="X12" s="38" t="s">
        <v>111</v>
      </c>
      <c r="Y12" s="171" t="s">
        <v>112</v>
      </c>
      <c r="Z12" s="172" t="s">
        <v>125</v>
      </c>
      <c r="AA12" s="88" t="s">
        <v>113</v>
      </c>
      <c r="AB12" s="38" t="s">
        <v>114</v>
      </c>
      <c r="AC12" s="38" t="s">
        <v>115</v>
      </c>
      <c r="AD12" s="171" t="s">
        <v>116</v>
      </c>
      <c r="AE12" s="172" t="s">
        <v>124</v>
      </c>
      <c r="AF12" s="88" t="s">
        <v>117</v>
      </c>
      <c r="AG12" s="38" t="s">
        <v>118</v>
      </c>
      <c r="AH12" s="38" t="s">
        <v>119</v>
      </c>
      <c r="AI12" s="38" t="s">
        <v>120</v>
      </c>
      <c r="AJ12" s="38" t="s">
        <v>121</v>
      </c>
      <c r="AK12" s="38" t="s">
        <v>122</v>
      </c>
      <c r="AL12" s="171" t="s">
        <v>123</v>
      </c>
      <c r="AM12" s="172" t="s">
        <v>128</v>
      </c>
      <c r="AN12" s="166" t="s">
        <v>59</v>
      </c>
      <c r="AO12" s="166" t="s">
        <v>60</v>
      </c>
    </row>
    <row r="13" spans="1:41" ht="19.5" customHeight="1" hidden="1">
      <c r="A13" s="71">
        <v>1</v>
      </c>
      <c r="B13" s="8"/>
      <c r="C13" s="8" t="s">
        <v>130</v>
      </c>
      <c r="D13" s="9" t="s">
        <v>146</v>
      </c>
      <c r="E13" s="16" t="s">
        <v>134</v>
      </c>
      <c r="F13" s="4" t="s">
        <v>195</v>
      </c>
      <c r="G13" s="82">
        <v>101</v>
      </c>
      <c r="H13" s="70"/>
      <c r="I13" s="4"/>
      <c r="J13" s="4"/>
      <c r="K13" s="4"/>
      <c r="L13" s="4"/>
      <c r="M13" s="4"/>
      <c r="N13" s="4"/>
      <c r="O13" s="82"/>
      <c r="P13" s="34">
        <f aca="true" t="shared" si="0" ref="P13:P22">SUM(H13:O13)</f>
        <v>0</v>
      </c>
      <c r="Q13" s="159"/>
      <c r="R13" s="23"/>
      <c r="S13" s="34">
        <f aca="true" t="shared" si="1" ref="S13:S22">SUM(Q13:R13)</f>
        <v>0</v>
      </c>
      <c r="T13" s="159"/>
      <c r="U13" s="4"/>
      <c r="V13" s="4"/>
      <c r="W13" s="4"/>
      <c r="X13" s="4"/>
      <c r="Y13" s="23"/>
      <c r="Z13" s="34">
        <f aca="true" t="shared" si="2" ref="Z13:Z22">SUM(T13:Y13)</f>
        <v>0</v>
      </c>
      <c r="AA13" s="159"/>
      <c r="AB13" s="4"/>
      <c r="AC13" s="4"/>
      <c r="AD13" s="23"/>
      <c r="AE13" s="34">
        <f aca="true" t="shared" si="3" ref="AE13:AE22">SUM(AA13:AD13)</f>
        <v>0</v>
      </c>
      <c r="AF13" s="159"/>
      <c r="AG13" s="4"/>
      <c r="AH13" s="4"/>
      <c r="AI13" s="4"/>
      <c r="AJ13" s="4"/>
      <c r="AK13" s="4"/>
      <c r="AL13" s="23"/>
      <c r="AM13" s="34">
        <f aca="true" t="shared" si="4" ref="AM13:AM22">SUM(AF13:AL13)</f>
        <v>0</v>
      </c>
      <c r="AN13" s="28">
        <f aca="true" t="shared" si="5" ref="AN13:AN22">AM13+AE13+Z13+S13+P13</f>
        <v>0</v>
      </c>
      <c r="AO13" s="28"/>
    </row>
    <row r="14" spans="1:41" ht="35.25" customHeight="1">
      <c r="A14" s="71">
        <v>2</v>
      </c>
      <c r="B14" s="8"/>
      <c r="C14" s="11" t="s">
        <v>132</v>
      </c>
      <c r="D14" s="14" t="s">
        <v>193</v>
      </c>
      <c r="E14" s="15" t="s">
        <v>139</v>
      </c>
      <c r="F14" s="4" t="s">
        <v>195</v>
      </c>
      <c r="G14" s="53">
        <v>106</v>
      </c>
      <c r="H14" s="70">
        <v>30</v>
      </c>
      <c r="I14" s="4">
        <v>55</v>
      </c>
      <c r="J14" s="4">
        <v>30</v>
      </c>
      <c r="K14" s="4">
        <v>10</v>
      </c>
      <c r="L14" s="4">
        <v>30</v>
      </c>
      <c r="M14" s="4">
        <v>22</v>
      </c>
      <c r="N14" s="4">
        <v>30</v>
      </c>
      <c r="O14" s="82">
        <v>10</v>
      </c>
      <c r="P14" s="34">
        <f t="shared" si="0"/>
        <v>217</v>
      </c>
      <c r="Q14" s="159">
        <v>2</v>
      </c>
      <c r="R14" s="23">
        <v>10</v>
      </c>
      <c r="S14" s="34">
        <f t="shared" si="1"/>
        <v>12</v>
      </c>
      <c r="T14" s="159">
        <v>50</v>
      </c>
      <c r="U14" s="4">
        <v>24</v>
      </c>
      <c r="V14" s="4">
        <v>10</v>
      </c>
      <c r="W14" s="4">
        <v>94</v>
      </c>
      <c r="X14" s="4">
        <v>10</v>
      </c>
      <c r="Y14" s="23">
        <v>11</v>
      </c>
      <c r="Z14" s="34">
        <f t="shared" si="2"/>
        <v>199</v>
      </c>
      <c r="AA14" s="159">
        <v>88</v>
      </c>
      <c r="AB14" s="4">
        <v>25</v>
      </c>
      <c r="AC14" s="4">
        <v>30</v>
      </c>
      <c r="AD14" s="23">
        <v>10</v>
      </c>
      <c r="AE14" s="34">
        <f t="shared" si="3"/>
        <v>153</v>
      </c>
      <c r="AF14" s="159">
        <v>28</v>
      </c>
      <c r="AG14" s="4">
        <v>86</v>
      </c>
      <c r="AH14" s="4">
        <v>90</v>
      </c>
      <c r="AI14" s="4">
        <v>43</v>
      </c>
      <c r="AJ14" s="4">
        <v>0</v>
      </c>
      <c r="AK14" s="4">
        <v>15</v>
      </c>
      <c r="AL14" s="23"/>
      <c r="AM14" s="34">
        <f t="shared" si="4"/>
        <v>262</v>
      </c>
      <c r="AN14" s="28">
        <f t="shared" si="5"/>
        <v>843</v>
      </c>
      <c r="AO14" s="28">
        <v>1</v>
      </c>
    </row>
    <row r="15" spans="1:41" ht="31.5" customHeight="1">
      <c r="A15" s="71">
        <v>3</v>
      </c>
      <c r="B15" s="8"/>
      <c r="C15" s="11" t="s">
        <v>131</v>
      </c>
      <c r="D15" s="12" t="s">
        <v>147</v>
      </c>
      <c r="E15" s="12" t="s">
        <v>136</v>
      </c>
      <c r="F15" s="4" t="s">
        <v>195</v>
      </c>
      <c r="G15" s="173">
        <v>103</v>
      </c>
      <c r="H15" s="70">
        <v>30</v>
      </c>
      <c r="I15" s="4">
        <v>52</v>
      </c>
      <c r="J15" s="4">
        <v>30</v>
      </c>
      <c r="K15" s="4">
        <v>10</v>
      </c>
      <c r="L15" s="4">
        <v>0</v>
      </c>
      <c r="M15" s="4">
        <v>0</v>
      </c>
      <c r="N15" s="4">
        <v>25</v>
      </c>
      <c r="O15" s="82">
        <v>10</v>
      </c>
      <c r="P15" s="34">
        <f t="shared" si="0"/>
        <v>157</v>
      </c>
      <c r="Q15" s="159">
        <v>0</v>
      </c>
      <c r="R15" s="23">
        <v>10</v>
      </c>
      <c r="S15" s="34">
        <f t="shared" si="1"/>
        <v>10</v>
      </c>
      <c r="T15" s="159">
        <v>0</v>
      </c>
      <c r="U15" s="4">
        <v>19</v>
      </c>
      <c r="V15" s="4">
        <v>18</v>
      </c>
      <c r="W15" s="4">
        <v>97</v>
      </c>
      <c r="X15" s="4">
        <v>10</v>
      </c>
      <c r="Y15" s="23">
        <v>34</v>
      </c>
      <c r="Z15" s="34">
        <f t="shared" si="2"/>
        <v>178</v>
      </c>
      <c r="AA15" s="159">
        <v>0</v>
      </c>
      <c r="AB15" s="4">
        <v>25</v>
      </c>
      <c r="AC15" s="4">
        <v>37</v>
      </c>
      <c r="AD15" s="23">
        <v>10</v>
      </c>
      <c r="AE15" s="34">
        <f t="shared" si="3"/>
        <v>72</v>
      </c>
      <c r="AF15" s="159">
        <v>26</v>
      </c>
      <c r="AG15" s="4">
        <v>47</v>
      </c>
      <c r="AH15" s="4">
        <v>0</v>
      </c>
      <c r="AI15" s="4">
        <v>45</v>
      </c>
      <c r="AJ15" s="4">
        <v>0</v>
      </c>
      <c r="AK15" s="4">
        <v>15</v>
      </c>
      <c r="AL15" s="23"/>
      <c r="AM15" s="34">
        <f t="shared" si="4"/>
        <v>133</v>
      </c>
      <c r="AN15" s="28">
        <f t="shared" si="5"/>
        <v>550</v>
      </c>
      <c r="AO15" s="28">
        <v>2</v>
      </c>
    </row>
    <row r="16" spans="1:41" ht="32.25" customHeight="1">
      <c r="A16" s="71">
        <v>4</v>
      </c>
      <c r="B16" s="8"/>
      <c r="C16" s="11" t="s">
        <v>131</v>
      </c>
      <c r="D16" s="12" t="s">
        <v>148</v>
      </c>
      <c r="E16" s="12" t="s">
        <v>137</v>
      </c>
      <c r="F16" s="4" t="s">
        <v>195</v>
      </c>
      <c r="G16" s="173">
        <v>104</v>
      </c>
      <c r="H16" s="70">
        <v>30</v>
      </c>
      <c r="I16" s="4">
        <v>40</v>
      </c>
      <c r="J16" s="4">
        <v>27</v>
      </c>
      <c r="K16" s="4">
        <v>10</v>
      </c>
      <c r="L16" s="4">
        <v>30</v>
      </c>
      <c r="M16" s="4">
        <v>0</v>
      </c>
      <c r="N16" s="4">
        <v>30</v>
      </c>
      <c r="O16" s="82">
        <v>10</v>
      </c>
      <c r="P16" s="34">
        <f t="shared" si="0"/>
        <v>177</v>
      </c>
      <c r="Q16" s="159">
        <v>50</v>
      </c>
      <c r="R16" s="23">
        <v>10</v>
      </c>
      <c r="S16" s="34">
        <f t="shared" si="1"/>
        <v>60</v>
      </c>
      <c r="T16" s="159">
        <v>0</v>
      </c>
      <c r="U16" s="4">
        <v>24</v>
      </c>
      <c r="V16" s="4">
        <v>5</v>
      </c>
      <c r="W16" s="4">
        <v>76</v>
      </c>
      <c r="X16" s="4">
        <v>10</v>
      </c>
      <c r="Y16" s="23">
        <v>19</v>
      </c>
      <c r="Z16" s="34">
        <f t="shared" si="2"/>
        <v>134</v>
      </c>
      <c r="AA16" s="159">
        <v>57</v>
      </c>
      <c r="AB16" s="4">
        <v>0</v>
      </c>
      <c r="AC16" s="4">
        <v>40</v>
      </c>
      <c r="AD16" s="23">
        <v>10</v>
      </c>
      <c r="AE16" s="34">
        <f t="shared" si="3"/>
        <v>107</v>
      </c>
      <c r="AF16" s="159">
        <v>20</v>
      </c>
      <c r="AG16" s="4">
        <v>0</v>
      </c>
      <c r="AH16" s="4">
        <v>0</v>
      </c>
      <c r="AI16" s="4">
        <v>32</v>
      </c>
      <c r="AJ16" s="4">
        <v>0</v>
      </c>
      <c r="AK16" s="4">
        <v>3</v>
      </c>
      <c r="AL16" s="23"/>
      <c r="AM16" s="34">
        <f t="shared" si="4"/>
        <v>55</v>
      </c>
      <c r="AN16" s="28">
        <f t="shared" si="5"/>
        <v>533</v>
      </c>
      <c r="AO16" s="28">
        <v>3</v>
      </c>
    </row>
    <row r="17" spans="1:41" ht="30.75" customHeight="1">
      <c r="A17" s="71">
        <v>5</v>
      </c>
      <c r="B17" s="8"/>
      <c r="C17" s="11" t="s">
        <v>131</v>
      </c>
      <c r="D17" s="12" t="s">
        <v>147</v>
      </c>
      <c r="E17" s="12" t="s">
        <v>135</v>
      </c>
      <c r="F17" s="4" t="s">
        <v>195</v>
      </c>
      <c r="G17" s="173">
        <v>102</v>
      </c>
      <c r="H17" s="70">
        <v>30</v>
      </c>
      <c r="I17" s="4">
        <v>48</v>
      </c>
      <c r="J17" s="4">
        <v>27</v>
      </c>
      <c r="K17" s="4">
        <v>10</v>
      </c>
      <c r="L17" s="4">
        <v>30</v>
      </c>
      <c r="M17" s="4">
        <v>0</v>
      </c>
      <c r="N17" s="4">
        <v>30</v>
      </c>
      <c r="O17" s="82">
        <v>10</v>
      </c>
      <c r="P17" s="34">
        <f t="shared" si="0"/>
        <v>185</v>
      </c>
      <c r="Q17" s="159">
        <v>0</v>
      </c>
      <c r="R17" s="23">
        <v>10</v>
      </c>
      <c r="S17" s="34">
        <f t="shared" si="1"/>
        <v>10</v>
      </c>
      <c r="T17" s="159">
        <v>0</v>
      </c>
      <c r="U17" s="4">
        <v>27</v>
      </c>
      <c r="V17" s="4">
        <v>15</v>
      </c>
      <c r="W17" s="4">
        <v>84</v>
      </c>
      <c r="X17" s="4">
        <v>10</v>
      </c>
      <c r="Y17" s="23">
        <v>34</v>
      </c>
      <c r="Z17" s="34">
        <f t="shared" si="2"/>
        <v>170</v>
      </c>
      <c r="AA17" s="159">
        <v>0</v>
      </c>
      <c r="AB17" s="4">
        <v>10</v>
      </c>
      <c r="AC17" s="4">
        <v>37</v>
      </c>
      <c r="AD17" s="23">
        <v>10</v>
      </c>
      <c r="AE17" s="34">
        <f t="shared" si="3"/>
        <v>57</v>
      </c>
      <c r="AF17" s="159">
        <v>32</v>
      </c>
      <c r="AG17" s="4">
        <v>0</v>
      </c>
      <c r="AH17" s="4">
        <v>0</v>
      </c>
      <c r="AI17" s="4">
        <v>39</v>
      </c>
      <c r="AJ17" s="4">
        <v>0</v>
      </c>
      <c r="AK17" s="4">
        <v>2</v>
      </c>
      <c r="AL17" s="23"/>
      <c r="AM17" s="34">
        <f t="shared" si="4"/>
        <v>73</v>
      </c>
      <c r="AN17" s="28">
        <f t="shared" si="5"/>
        <v>495</v>
      </c>
      <c r="AO17" s="44">
        <v>4</v>
      </c>
    </row>
    <row r="18" spans="1:41" ht="19.5" customHeight="1" thickBot="1">
      <c r="A18" s="72">
        <v>6</v>
      </c>
      <c r="B18" s="73"/>
      <c r="C18" s="74" t="s">
        <v>133</v>
      </c>
      <c r="D18" s="75" t="s">
        <v>150</v>
      </c>
      <c r="E18" s="75" t="s">
        <v>138</v>
      </c>
      <c r="F18" s="77" t="s">
        <v>195</v>
      </c>
      <c r="G18" s="176">
        <v>105</v>
      </c>
      <c r="H18" s="83">
        <v>30</v>
      </c>
      <c r="I18" s="77">
        <v>24</v>
      </c>
      <c r="J18" s="77">
        <v>0</v>
      </c>
      <c r="K18" s="56">
        <v>10</v>
      </c>
      <c r="L18" s="77">
        <v>0</v>
      </c>
      <c r="M18" s="77">
        <v>0</v>
      </c>
      <c r="N18" s="56">
        <v>30</v>
      </c>
      <c r="O18" s="57">
        <v>10</v>
      </c>
      <c r="P18" s="35">
        <f t="shared" si="0"/>
        <v>104</v>
      </c>
      <c r="Q18" s="160">
        <v>0</v>
      </c>
      <c r="R18" s="57">
        <v>10</v>
      </c>
      <c r="S18" s="35">
        <f t="shared" si="1"/>
        <v>10</v>
      </c>
      <c r="T18" s="160">
        <v>0</v>
      </c>
      <c r="U18" s="77">
        <v>0</v>
      </c>
      <c r="V18" s="77">
        <v>2</v>
      </c>
      <c r="W18" s="77">
        <v>58</v>
      </c>
      <c r="X18" s="56">
        <v>10</v>
      </c>
      <c r="Y18" s="79">
        <v>0</v>
      </c>
      <c r="Z18" s="35">
        <f t="shared" si="2"/>
        <v>70</v>
      </c>
      <c r="AA18" s="160">
        <v>0</v>
      </c>
      <c r="AB18" s="77">
        <v>0</v>
      </c>
      <c r="AC18" s="77">
        <v>0</v>
      </c>
      <c r="AD18" s="57">
        <v>10</v>
      </c>
      <c r="AE18" s="35">
        <f t="shared" si="3"/>
        <v>10</v>
      </c>
      <c r="AF18" s="160">
        <v>12</v>
      </c>
      <c r="AG18" s="77">
        <v>0</v>
      </c>
      <c r="AH18" s="77">
        <v>0</v>
      </c>
      <c r="AI18" s="77">
        <v>27</v>
      </c>
      <c r="AJ18" s="77">
        <v>0</v>
      </c>
      <c r="AK18" s="77">
        <v>0</v>
      </c>
      <c r="AL18" s="79"/>
      <c r="AM18" s="35">
        <f t="shared" si="4"/>
        <v>39</v>
      </c>
      <c r="AN18" s="29">
        <f t="shared" si="5"/>
        <v>233</v>
      </c>
      <c r="AO18" s="222">
        <v>5</v>
      </c>
    </row>
    <row r="19" spans="1:41" ht="31.5" customHeight="1" thickBot="1">
      <c r="A19" s="71">
        <v>7</v>
      </c>
      <c r="B19" s="8"/>
      <c r="C19" s="8" t="s">
        <v>131</v>
      </c>
      <c r="D19" s="43" t="s">
        <v>149</v>
      </c>
      <c r="E19" s="43" t="s">
        <v>141</v>
      </c>
      <c r="F19" s="43" t="s">
        <v>196</v>
      </c>
      <c r="G19" s="247">
        <v>202</v>
      </c>
      <c r="H19" s="83">
        <v>30</v>
      </c>
      <c r="I19" s="4">
        <v>54</v>
      </c>
      <c r="J19" s="4">
        <v>28</v>
      </c>
      <c r="K19" s="4">
        <v>10</v>
      </c>
      <c r="L19" s="4">
        <v>30</v>
      </c>
      <c r="M19" s="4">
        <v>28</v>
      </c>
      <c r="N19" s="4">
        <v>30</v>
      </c>
      <c r="O19" s="82">
        <v>10</v>
      </c>
      <c r="P19" s="34">
        <f t="shared" si="0"/>
        <v>220</v>
      </c>
      <c r="Q19" s="159">
        <v>0</v>
      </c>
      <c r="R19" s="23">
        <v>10</v>
      </c>
      <c r="S19" s="34">
        <f t="shared" si="1"/>
        <v>10</v>
      </c>
      <c r="T19" s="159">
        <v>0</v>
      </c>
      <c r="U19" s="4">
        <v>21</v>
      </c>
      <c r="V19" s="4">
        <v>23</v>
      </c>
      <c r="W19" s="4">
        <v>118</v>
      </c>
      <c r="X19" s="4">
        <v>10</v>
      </c>
      <c r="Y19" s="23">
        <v>38</v>
      </c>
      <c r="Z19" s="34">
        <f t="shared" si="2"/>
        <v>210</v>
      </c>
      <c r="AA19" s="159">
        <v>87</v>
      </c>
      <c r="AB19" s="4">
        <v>25</v>
      </c>
      <c r="AC19" s="4">
        <v>40</v>
      </c>
      <c r="AD19" s="23">
        <v>10</v>
      </c>
      <c r="AE19" s="34">
        <f t="shared" si="3"/>
        <v>162</v>
      </c>
      <c r="AF19" s="159">
        <v>40</v>
      </c>
      <c r="AG19" s="4">
        <v>89</v>
      </c>
      <c r="AH19" s="4">
        <v>90</v>
      </c>
      <c r="AI19" s="4">
        <v>54</v>
      </c>
      <c r="AJ19" s="4">
        <v>90</v>
      </c>
      <c r="AK19" s="4">
        <v>18</v>
      </c>
      <c r="AL19" s="23"/>
      <c r="AM19" s="34">
        <f t="shared" si="4"/>
        <v>381</v>
      </c>
      <c r="AN19" s="28">
        <f t="shared" si="5"/>
        <v>983</v>
      </c>
      <c r="AO19" s="28">
        <v>1</v>
      </c>
    </row>
    <row r="20" spans="1:41" ht="46.5" customHeight="1" thickBot="1">
      <c r="A20" s="71">
        <v>8</v>
      </c>
      <c r="B20" s="8"/>
      <c r="C20" s="11" t="s">
        <v>131</v>
      </c>
      <c r="D20" s="12" t="s">
        <v>148</v>
      </c>
      <c r="E20" s="12" t="s">
        <v>140</v>
      </c>
      <c r="F20" s="12" t="s">
        <v>196</v>
      </c>
      <c r="G20" s="173">
        <v>201</v>
      </c>
      <c r="H20" s="83">
        <v>30</v>
      </c>
      <c r="I20" s="4">
        <v>54</v>
      </c>
      <c r="J20" s="4">
        <v>27</v>
      </c>
      <c r="K20" s="4">
        <v>10</v>
      </c>
      <c r="L20" s="4">
        <v>30</v>
      </c>
      <c r="M20" s="4">
        <v>24</v>
      </c>
      <c r="N20" s="4">
        <v>30</v>
      </c>
      <c r="O20" s="82">
        <v>10</v>
      </c>
      <c r="P20" s="34">
        <f t="shared" si="0"/>
        <v>215</v>
      </c>
      <c r="Q20" s="159">
        <v>36</v>
      </c>
      <c r="R20" s="23">
        <v>10</v>
      </c>
      <c r="S20" s="34">
        <f t="shared" si="1"/>
        <v>46</v>
      </c>
      <c r="T20" s="159">
        <v>46</v>
      </c>
      <c r="U20" s="4">
        <v>27</v>
      </c>
      <c r="V20" s="4">
        <v>9</v>
      </c>
      <c r="W20" s="4">
        <v>105</v>
      </c>
      <c r="X20" s="4">
        <v>10</v>
      </c>
      <c r="Y20" s="23">
        <v>38</v>
      </c>
      <c r="Z20" s="34">
        <f t="shared" si="2"/>
        <v>235</v>
      </c>
      <c r="AA20" s="159">
        <v>0</v>
      </c>
      <c r="AB20" s="4">
        <v>25</v>
      </c>
      <c r="AC20" s="4">
        <v>40</v>
      </c>
      <c r="AD20" s="23">
        <v>10</v>
      </c>
      <c r="AE20" s="34">
        <f t="shared" si="3"/>
        <v>75</v>
      </c>
      <c r="AF20" s="159">
        <v>51</v>
      </c>
      <c r="AG20" s="4">
        <v>84</v>
      </c>
      <c r="AH20" s="4">
        <v>88</v>
      </c>
      <c r="AI20" s="4">
        <v>48</v>
      </c>
      <c r="AJ20" s="4">
        <v>87</v>
      </c>
      <c r="AK20" s="4">
        <v>16</v>
      </c>
      <c r="AL20" s="23"/>
      <c r="AM20" s="34">
        <f t="shared" si="4"/>
        <v>374</v>
      </c>
      <c r="AN20" s="28">
        <f t="shared" si="5"/>
        <v>945</v>
      </c>
      <c r="AO20" s="44">
        <v>2</v>
      </c>
    </row>
    <row r="21" spans="1:41" ht="51" customHeight="1" thickBot="1">
      <c r="A21" s="71">
        <v>9</v>
      </c>
      <c r="B21" s="8"/>
      <c r="C21" s="11" t="s">
        <v>131</v>
      </c>
      <c r="D21" s="12" t="s">
        <v>149</v>
      </c>
      <c r="E21" s="12" t="s">
        <v>142</v>
      </c>
      <c r="F21" s="12" t="s">
        <v>196</v>
      </c>
      <c r="G21" s="173">
        <v>203</v>
      </c>
      <c r="H21" s="83">
        <v>30</v>
      </c>
      <c r="I21" s="4">
        <v>52</v>
      </c>
      <c r="J21" s="4">
        <v>30</v>
      </c>
      <c r="K21" s="4">
        <v>10</v>
      </c>
      <c r="L21" s="4">
        <v>0</v>
      </c>
      <c r="M21" s="4">
        <v>25</v>
      </c>
      <c r="N21" s="4">
        <v>30</v>
      </c>
      <c r="O21" s="82">
        <v>10</v>
      </c>
      <c r="P21" s="34">
        <f t="shared" si="0"/>
        <v>187</v>
      </c>
      <c r="Q21" s="159">
        <v>0</v>
      </c>
      <c r="R21" s="23">
        <v>10</v>
      </c>
      <c r="S21" s="34">
        <f t="shared" si="1"/>
        <v>10</v>
      </c>
      <c r="T21" s="159">
        <v>42</v>
      </c>
      <c r="U21" s="4">
        <v>0</v>
      </c>
      <c r="V21" s="4">
        <v>9</v>
      </c>
      <c r="W21" s="4">
        <v>77</v>
      </c>
      <c r="X21" s="4">
        <v>10</v>
      </c>
      <c r="Y21" s="23">
        <v>11</v>
      </c>
      <c r="Z21" s="34">
        <f t="shared" si="2"/>
        <v>149</v>
      </c>
      <c r="AA21" s="159">
        <v>80</v>
      </c>
      <c r="AB21" s="4">
        <v>25</v>
      </c>
      <c r="AC21" s="4">
        <v>39</v>
      </c>
      <c r="AD21" s="23">
        <v>10</v>
      </c>
      <c r="AE21" s="34">
        <f t="shared" si="3"/>
        <v>154</v>
      </c>
      <c r="AF21" s="159">
        <v>47</v>
      </c>
      <c r="AG21" s="4">
        <v>30</v>
      </c>
      <c r="AH21" s="4">
        <v>80</v>
      </c>
      <c r="AI21" s="4">
        <v>59</v>
      </c>
      <c r="AJ21" s="4">
        <v>17</v>
      </c>
      <c r="AK21" s="4">
        <v>16</v>
      </c>
      <c r="AL21" s="23"/>
      <c r="AM21" s="34">
        <f t="shared" si="4"/>
        <v>249</v>
      </c>
      <c r="AN21" s="28">
        <f t="shared" si="5"/>
        <v>749</v>
      </c>
      <c r="AO21" s="44">
        <v>3</v>
      </c>
    </row>
    <row r="22" spans="1:41" ht="35.25" customHeight="1" thickBot="1">
      <c r="A22" s="72">
        <v>10</v>
      </c>
      <c r="B22" s="73"/>
      <c r="C22" s="74" t="s">
        <v>131</v>
      </c>
      <c r="D22" s="75" t="s">
        <v>148</v>
      </c>
      <c r="E22" s="75" t="s">
        <v>143</v>
      </c>
      <c r="F22" s="75" t="s">
        <v>196</v>
      </c>
      <c r="G22" s="176">
        <v>204</v>
      </c>
      <c r="H22" s="83">
        <v>30</v>
      </c>
      <c r="I22" s="77">
        <v>11</v>
      </c>
      <c r="J22" s="77">
        <v>30</v>
      </c>
      <c r="K22" s="4">
        <v>10</v>
      </c>
      <c r="L22" s="77">
        <v>0</v>
      </c>
      <c r="M22" s="77">
        <v>0</v>
      </c>
      <c r="N22" s="4">
        <v>30</v>
      </c>
      <c r="O22" s="82">
        <v>10</v>
      </c>
      <c r="P22" s="35">
        <f t="shared" si="0"/>
        <v>121</v>
      </c>
      <c r="Q22" s="160">
        <v>0</v>
      </c>
      <c r="R22" s="23">
        <v>10</v>
      </c>
      <c r="S22" s="35">
        <f t="shared" si="1"/>
        <v>10</v>
      </c>
      <c r="T22" s="160">
        <v>43</v>
      </c>
      <c r="U22" s="77">
        <v>0</v>
      </c>
      <c r="V22" s="77">
        <v>7</v>
      </c>
      <c r="W22" s="77">
        <v>102</v>
      </c>
      <c r="X22" s="4">
        <v>10</v>
      </c>
      <c r="Y22" s="79">
        <v>19</v>
      </c>
      <c r="Z22" s="35">
        <f t="shared" si="2"/>
        <v>181</v>
      </c>
      <c r="AA22" s="160">
        <v>71</v>
      </c>
      <c r="AB22" s="77">
        <v>0</v>
      </c>
      <c r="AC22" s="77">
        <v>39</v>
      </c>
      <c r="AD22" s="23">
        <v>10</v>
      </c>
      <c r="AE22" s="35">
        <f t="shared" si="3"/>
        <v>120</v>
      </c>
      <c r="AF22" s="160">
        <v>30</v>
      </c>
      <c r="AG22" s="77">
        <v>0</v>
      </c>
      <c r="AH22" s="77">
        <v>0</v>
      </c>
      <c r="AI22" s="77">
        <v>46</v>
      </c>
      <c r="AJ22" s="77">
        <v>0</v>
      </c>
      <c r="AK22" s="77">
        <v>0</v>
      </c>
      <c r="AL22" s="79"/>
      <c r="AM22" s="35">
        <f t="shared" si="4"/>
        <v>76</v>
      </c>
      <c r="AN22" s="29">
        <f t="shared" si="5"/>
        <v>508</v>
      </c>
      <c r="AO22" s="222">
        <v>4</v>
      </c>
    </row>
    <row r="25" spans="5:12" ht="15">
      <c r="E25" t="s">
        <v>67</v>
      </c>
      <c r="L25" t="s">
        <v>95</v>
      </c>
    </row>
    <row r="27" spans="5:12" ht="15">
      <c r="E27" t="s">
        <v>68</v>
      </c>
      <c r="L27" t="s">
        <v>70</v>
      </c>
    </row>
  </sheetData>
  <sheetProtection/>
  <mergeCells count="10">
    <mergeCell ref="AF9:AL9"/>
    <mergeCell ref="A1:AO1"/>
    <mergeCell ref="A2:AO2"/>
    <mergeCell ref="A3:AO3"/>
    <mergeCell ref="A4:AO4"/>
    <mergeCell ref="A5:AO5"/>
    <mergeCell ref="H9:O9"/>
    <mergeCell ref="Q9:R9"/>
    <mergeCell ref="T9:Y9"/>
    <mergeCell ref="AA9:AD9"/>
  </mergeCells>
  <printOptions horizontalCentered="1"/>
  <pageMargins left="0.7086614173228347" right="0.7086614173228347" top="0.31" bottom="0.32" header="0.31496062992125984" footer="0.31496062992125984"/>
  <pageSetup fitToHeight="5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O11" sqref="O11"/>
    </sheetView>
  </sheetViews>
  <sheetFormatPr defaultColWidth="9.140625" defaultRowHeight="15"/>
  <cols>
    <col min="3" max="3" width="13.57421875" style="0" customWidth="1"/>
    <col min="4" max="4" width="15.140625" style="0" customWidth="1"/>
    <col min="7" max="7" width="10.7109375" style="0" customWidth="1"/>
  </cols>
  <sheetData>
    <row r="1" spans="1:9" ht="33.75" customHeight="1">
      <c r="A1" s="277" t="s">
        <v>16</v>
      </c>
      <c r="B1" s="277"/>
      <c r="C1" s="277"/>
      <c r="D1" s="277"/>
      <c r="E1" s="277"/>
      <c r="F1" s="277"/>
      <c r="G1" s="277"/>
      <c r="H1" s="277"/>
      <c r="I1" s="277"/>
    </row>
    <row r="2" spans="1:9" ht="21" customHeight="1">
      <c r="A2" s="278" t="s">
        <v>8</v>
      </c>
      <c r="B2" s="278"/>
      <c r="C2" s="278"/>
      <c r="D2" s="278"/>
      <c r="E2" s="278"/>
      <c r="F2" s="278"/>
      <c r="G2" s="278"/>
      <c r="H2" s="278"/>
      <c r="I2" s="278"/>
    </row>
    <row r="3" spans="1:9" ht="15.75">
      <c r="A3" s="279"/>
      <c r="B3" s="279"/>
      <c r="C3" s="279"/>
      <c r="D3" s="279"/>
      <c r="E3" s="279"/>
      <c r="F3" s="279"/>
      <c r="G3" s="279"/>
      <c r="H3" s="279"/>
      <c r="I3" s="279"/>
    </row>
    <row r="4" spans="1:9" ht="21" customHeight="1">
      <c r="A4" s="312" t="s">
        <v>185</v>
      </c>
      <c r="B4" s="312"/>
      <c r="C4" s="312"/>
      <c r="D4" s="312"/>
      <c r="E4" s="312"/>
      <c r="F4" s="312"/>
      <c r="G4" s="312"/>
      <c r="H4" s="312"/>
      <c r="I4" s="312"/>
    </row>
    <row r="5" spans="1:9" ht="26.25">
      <c r="A5" s="313" t="s">
        <v>186</v>
      </c>
      <c r="B5" s="313"/>
      <c r="C5" s="313"/>
      <c r="D5" s="313"/>
      <c r="E5" s="313"/>
      <c r="F5" s="313"/>
      <c r="G5" s="313"/>
      <c r="H5" s="313"/>
      <c r="I5" s="313"/>
    </row>
    <row r="6" spans="1:9" ht="15">
      <c r="A6" s="281"/>
      <c r="B6" s="281"/>
      <c r="C6" s="281"/>
      <c r="D6" s="281"/>
      <c r="E6" s="281"/>
      <c r="F6" s="281"/>
      <c r="G6" s="281"/>
      <c r="H6" s="281"/>
      <c r="I6" s="281"/>
    </row>
    <row r="7" spans="1:9" ht="15">
      <c r="A7" s="311"/>
      <c r="B7" s="311"/>
      <c r="C7" s="311"/>
      <c r="D7" s="311"/>
      <c r="E7" s="311"/>
      <c r="F7" s="311"/>
      <c r="G7" s="311"/>
      <c r="H7" s="311"/>
      <c r="I7" s="31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4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184</v>
      </c>
      <c r="H10" s="4" t="s">
        <v>182</v>
      </c>
      <c r="I10" s="4" t="s">
        <v>183</v>
      </c>
    </row>
    <row r="11" spans="1:9" ht="30">
      <c r="A11" s="8">
        <v>5</v>
      </c>
      <c r="B11" s="8" t="s">
        <v>133</v>
      </c>
      <c r="C11" s="43" t="s">
        <v>150</v>
      </c>
      <c r="D11" s="43" t="s">
        <v>138</v>
      </c>
      <c r="E11" s="43" t="s">
        <v>144</v>
      </c>
      <c r="F11" s="43">
        <v>105</v>
      </c>
      <c r="G11" s="43">
        <v>1</v>
      </c>
      <c r="H11" s="48">
        <v>0.375</v>
      </c>
      <c r="I11" s="43">
        <v>1</v>
      </c>
    </row>
    <row r="12" spans="1:9" ht="30">
      <c r="A12" s="11">
        <v>1</v>
      </c>
      <c r="B12" s="11" t="s">
        <v>130</v>
      </c>
      <c r="C12" s="14" t="s">
        <v>146</v>
      </c>
      <c r="D12" s="46" t="s">
        <v>134</v>
      </c>
      <c r="E12" s="15" t="s">
        <v>144</v>
      </c>
      <c r="F12" s="15">
        <v>101</v>
      </c>
      <c r="G12" s="15">
        <v>2</v>
      </c>
      <c r="H12" s="47">
        <v>0.375</v>
      </c>
      <c r="I12" s="15">
        <v>1</v>
      </c>
    </row>
    <row r="13" spans="1:9" ht="45">
      <c r="A13" s="11">
        <v>8</v>
      </c>
      <c r="B13" s="11" t="s">
        <v>131</v>
      </c>
      <c r="C13" s="12" t="s">
        <v>149</v>
      </c>
      <c r="D13" s="12" t="s">
        <v>141</v>
      </c>
      <c r="E13" s="12" t="s">
        <v>145</v>
      </c>
      <c r="F13" s="12">
        <v>202</v>
      </c>
      <c r="G13" s="12">
        <v>3</v>
      </c>
      <c r="H13" s="45">
        <v>0.40277777777777773</v>
      </c>
      <c r="I13" s="12">
        <v>2</v>
      </c>
    </row>
    <row r="14" spans="1:9" ht="30">
      <c r="A14" s="11">
        <v>7</v>
      </c>
      <c r="B14" s="11" t="s">
        <v>131</v>
      </c>
      <c r="C14" s="12" t="s">
        <v>148</v>
      </c>
      <c r="D14" s="12" t="s">
        <v>140</v>
      </c>
      <c r="E14" s="12" t="s">
        <v>145</v>
      </c>
      <c r="F14" s="12">
        <v>201</v>
      </c>
      <c r="G14" s="12">
        <v>4</v>
      </c>
      <c r="H14" s="45">
        <v>0.40277777777777773</v>
      </c>
      <c r="I14" s="12">
        <v>2</v>
      </c>
    </row>
    <row r="15" spans="1:9" ht="30">
      <c r="A15" s="11">
        <v>2</v>
      </c>
      <c r="B15" s="11" t="s">
        <v>131</v>
      </c>
      <c r="C15" s="12" t="s">
        <v>147</v>
      </c>
      <c r="D15" s="12" t="s">
        <v>135</v>
      </c>
      <c r="E15" s="12" t="s">
        <v>144</v>
      </c>
      <c r="F15" s="12">
        <v>102</v>
      </c>
      <c r="G15" s="12">
        <v>5</v>
      </c>
      <c r="H15" s="45">
        <v>0.4305555555555556</v>
      </c>
      <c r="I15" s="12">
        <v>3</v>
      </c>
    </row>
    <row r="16" spans="1:9" ht="30">
      <c r="A16" s="11">
        <v>10</v>
      </c>
      <c r="B16" s="11" t="s">
        <v>131</v>
      </c>
      <c r="C16" s="12" t="s">
        <v>148</v>
      </c>
      <c r="D16" s="12" t="s">
        <v>143</v>
      </c>
      <c r="E16" s="12" t="s">
        <v>145</v>
      </c>
      <c r="F16" s="12">
        <v>204</v>
      </c>
      <c r="G16" s="12">
        <v>6</v>
      </c>
      <c r="H16" s="45">
        <v>0.4305555555555556</v>
      </c>
      <c r="I16" s="12">
        <v>3</v>
      </c>
    </row>
    <row r="17" spans="1:9" ht="15">
      <c r="A17" s="11">
        <v>6</v>
      </c>
      <c r="B17" s="11" t="s">
        <v>132</v>
      </c>
      <c r="C17" s="14" t="s">
        <v>151</v>
      </c>
      <c r="D17" s="15" t="s">
        <v>139</v>
      </c>
      <c r="E17" s="15" t="s">
        <v>144</v>
      </c>
      <c r="F17" s="15">
        <v>106</v>
      </c>
      <c r="G17" s="15">
        <v>7</v>
      </c>
      <c r="H17" s="45">
        <v>0.4583333333333333</v>
      </c>
      <c r="I17" s="15">
        <v>4</v>
      </c>
    </row>
    <row r="18" spans="1:9" ht="30">
      <c r="A18" s="11">
        <v>3</v>
      </c>
      <c r="B18" s="11" t="s">
        <v>131</v>
      </c>
      <c r="C18" s="12" t="s">
        <v>147</v>
      </c>
      <c r="D18" s="12" t="s">
        <v>136</v>
      </c>
      <c r="E18" s="12" t="s">
        <v>144</v>
      </c>
      <c r="F18" s="12">
        <v>103</v>
      </c>
      <c r="G18" s="12">
        <v>8</v>
      </c>
      <c r="H18" s="45">
        <v>0.4583333333333333</v>
      </c>
      <c r="I18" s="12">
        <v>4</v>
      </c>
    </row>
    <row r="19" spans="1:9" ht="30">
      <c r="A19" s="11">
        <v>4</v>
      </c>
      <c r="B19" s="11" t="s">
        <v>131</v>
      </c>
      <c r="C19" s="12" t="s">
        <v>148</v>
      </c>
      <c r="D19" s="12" t="s">
        <v>137</v>
      </c>
      <c r="E19" s="12" t="s">
        <v>144</v>
      </c>
      <c r="F19" s="12">
        <v>104</v>
      </c>
      <c r="G19" s="12">
        <v>9</v>
      </c>
      <c r="H19" s="45">
        <v>0.4861111111111111</v>
      </c>
      <c r="I19" s="12">
        <v>5</v>
      </c>
    </row>
    <row r="20" spans="1:9" ht="45">
      <c r="A20" s="11">
        <v>9</v>
      </c>
      <c r="B20" s="11" t="s">
        <v>131</v>
      </c>
      <c r="C20" s="12" t="s">
        <v>149</v>
      </c>
      <c r="D20" s="12" t="s">
        <v>142</v>
      </c>
      <c r="E20" s="12" t="s">
        <v>145</v>
      </c>
      <c r="F20" s="12">
        <v>203</v>
      </c>
      <c r="G20" s="12">
        <v>10</v>
      </c>
      <c r="H20" s="45">
        <v>0.4861111111111111</v>
      </c>
      <c r="I20" s="12">
        <v>5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4"/>
  <sheetViews>
    <sheetView tabSelected="1" zoomScale="75" zoomScaleNormal="75" zoomScalePageLayoutView="0" workbookViewId="0" topLeftCell="C1">
      <pane ySplit="10" topLeftCell="A11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6" width="9.8515625" style="0" customWidth="1"/>
    <col min="7" max="7" width="6.8515625" style="0" customWidth="1"/>
    <col min="8" max="8" width="5.00390625" style="0" customWidth="1"/>
    <col min="9" max="9" width="6.140625" style="0" customWidth="1"/>
    <col min="10" max="10" width="10.421875" style="0" bestFit="1" customWidth="1"/>
    <col min="11" max="11" width="5.140625" style="0" customWidth="1"/>
    <col min="15" max="16" width="0" style="0" hidden="1" customWidth="1"/>
  </cols>
  <sheetData>
    <row r="1" spans="1:16" ht="39.75" customHeight="1">
      <c r="A1" s="277" t="s">
        <v>224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ht="7.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14.25" customHeight="1">
      <c r="A3" s="277" t="s">
        <v>225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5" customHeight="1">
      <c r="A4" s="277" t="s">
        <v>197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ht="21">
      <c r="A5" s="281" t="s">
        <v>226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7" ht="15" customHeight="1" hidden="1">
      <c r="A6" s="281"/>
      <c r="B6" s="281"/>
      <c r="C6" s="281"/>
      <c r="D6" s="281"/>
      <c r="E6" s="281"/>
      <c r="F6" s="281"/>
      <c r="G6" s="281"/>
    </row>
    <row r="7" spans="1:7" ht="15.75" thickBot="1">
      <c r="A7" s="275"/>
      <c r="B7" s="275"/>
      <c r="C7" s="275"/>
      <c r="D7" s="275"/>
      <c r="E7" s="275"/>
      <c r="F7" s="275"/>
      <c r="G7" s="275"/>
    </row>
    <row r="8" spans="1:16" ht="15">
      <c r="A8" s="66"/>
      <c r="B8" s="67"/>
      <c r="C8" s="68"/>
      <c r="D8" s="68"/>
      <c r="E8" s="68"/>
      <c r="F8" s="68"/>
      <c r="G8" s="93"/>
      <c r="H8" s="264"/>
      <c r="I8" s="265"/>
      <c r="J8" s="265"/>
      <c r="K8" s="266"/>
      <c r="L8" s="266"/>
      <c r="M8" s="267"/>
      <c r="N8" s="267"/>
      <c r="O8" s="119"/>
      <c r="P8" s="60"/>
    </row>
    <row r="9" spans="1:16" ht="15" hidden="1">
      <c r="A9" s="69"/>
      <c r="B9" s="225"/>
      <c r="C9" s="3"/>
      <c r="D9" s="3"/>
      <c r="E9" s="3"/>
      <c r="F9" s="3"/>
      <c r="G9" s="21"/>
      <c r="H9" s="268"/>
      <c r="I9" s="269"/>
      <c r="J9" s="269"/>
      <c r="K9" s="270"/>
      <c r="L9" s="270"/>
      <c r="M9" s="271"/>
      <c r="N9" s="271"/>
      <c r="O9" s="120"/>
      <c r="P9" s="61"/>
    </row>
    <row r="10" spans="1:16" ht="116.25" customHeight="1" thickBot="1">
      <c r="A10" s="250" t="s">
        <v>0</v>
      </c>
      <c r="B10" s="5"/>
      <c r="C10" s="251" t="s">
        <v>1</v>
      </c>
      <c r="D10" s="251" t="s">
        <v>2</v>
      </c>
      <c r="E10" s="251" t="s">
        <v>3</v>
      </c>
      <c r="F10" s="191" t="s">
        <v>4</v>
      </c>
      <c r="G10" s="249" t="s">
        <v>5</v>
      </c>
      <c r="H10" s="262" t="s">
        <v>209</v>
      </c>
      <c r="I10" s="263" t="s">
        <v>198</v>
      </c>
      <c r="J10" s="263" t="s">
        <v>199</v>
      </c>
      <c r="K10" s="272" t="s">
        <v>208</v>
      </c>
      <c r="L10" s="272" t="s">
        <v>200</v>
      </c>
      <c r="M10" s="261" t="s">
        <v>201</v>
      </c>
      <c r="N10" s="261" t="s">
        <v>60</v>
      </c>
      <c r="O10" s="261" t="s">
        <v>202</v>
      </c>
      <c r="P10" s="256" t="s">
        <v>203</v>
      </c>
    </row>
    <row r="11" spans="1:16" ht="30" customHeight="1">
      <c r="A11" s="144">
        <v>1</v>
      </c>
      <c r="B11" s="145"/>
      <c r="C11" s="145" t="s">
        <v>132</v>
      </c>
      <c r="D11" s="146" t="s">
        <v>193</v>
      </c>
      <c r="E11" s="148" t="s">
        <v>139</v>
      </c>
      <c r="F11" s="148" t="s">
        <v>144</v>
      </c>
      <c r="G11" s="149">
        <v>106</v>
      </c>
      <c r="H11" s="234">
        <v>431</v>
      </c>
      <c r="I11" s="235">
        <f>VLOOKUP(G11,Медицина!$G$14:$T$23,14,0)</f>
        <v>111</v>
      </c>
      <c r="J11" s="235">
        <f>VLOOKUP(G11,Маршрут!$G$14:$N$23,8,0)</f>
        <v>127.5</v>
      </c>
      <c r="K11" s="235">
        <f>VLOOKUP(G11,'ТГТ-команда'!$G$14:$X$23,18,0)</f>
        <v>675</v>
      </c>
      <c r="L11" s="252">
        <v>843</v>
      </c>
      <c r="M11" s="236">
        <f aca="true" t="shared" si="0" ref="M11:M20">SUM(H11:L11)</f>
        <v>2187.5</v>
      </c>
      <c r="N11" s="237">
        <v>1</v>
      </c>
      <c r="O11" s="236"/>
      <c r="P11" s="257"/>
    </row>
    <row r="12" spans="1:16" ht="30" customHeight="1">
      <c r="A12" s="127">
        <v>2</v>
      </c>
      <c r="B12" s="11"/>
      <c r="C12" s="11" t="s">
        <v>131</v>
      </c>
      <c r="D12" s="12" t="s">
        <v>147</v>
      </c>
      <c r="E12" s="12" t="s">
        <v>136</v>
      </c>
      <c r="F12" s="12" t="s">
        <v>144</v>
      </c>
      <c r="G12" s="157">
        <v>103</v>
      </c>
      <c r="H12" s="232">
        <v>127</v>
      </c>
      <c r="I12" s="192">
        <f>VLOOKUP(G12,Медицина!$G$14:$T$23,14,0)</f>
        <v>108</v>
      </c>
      <c r="J12" s="192">
        <f>VLOOKUP(G12,Маршрут!$G$14:$N$23,8,0)</f>
        <v>176.25</v>
      </c>
      <c r="K12" s="192">
        <f>VLOOKUP(G12,'ТГТ-команда'!$G$14:$X$23,18,0)</f>
        <v>386</v>
      </c>
      <c r="L12" s="253">
        <v>550</v>
      </c>
      <c r="M12" s="229">
        <f t="shared" si="0"/>
        <v>1347.25</v>
      </c>
      <c r="N12" s="239">
        <v>2</v>
      </c>
      <c r="O12" s="229"/>
      <c r="P12" s="258"/>
    </row>
    <row r="13" spans="1:16" ht="30" customHeight="1">
      <c r="A13" s="127">
        <v>3</v>
      </c>
      <c r="B13" s="11"/>
      <c r="C13" s="11" t="s">
        <v>131</v>
      </c>
      <c r="D13" s="12" t="s">
        <v>148</v>
      </c>
      <c r="E13" s="12" t="s">
        <v>137</v>
      </c>
      <c r="F13" s="12" t="s">
        <v>144</v>
      </c>
      <c r="G13" s="157">
        <v>104</v>
      </c>
      <c r="H13" s="232">
        <v>151</v>
      </c>
      <c r="I13" s="192">
        <f>VLOOKUP(G13,Медицина!$G$14:$T$23,14,0)</f>
        <v>127</v>
      </c>
      <c r="J13" s="192">
        <f>VLOOKUP(G13,Маршрут!$G$14:$N$23,8,0)</f>
        <v>183.25</v>
      </c>
      <c r="K13" s="192">
        <f>VLOOKUP(G13,'ТГТ-команда'!$G$14:$X$23,18,0)</f>
        <v>315</v>
      </c>
      <c r="L13" s="253">
        <v>533</v>
      </c>
      <c r="M13" s="229">
        <f t="shared" si="0"/>
        <v>1309.25</v>
      </c>
      <c r="N13" s="239">
        <v>3</v>
      </c>
      <c r="O13" s="229"/>
      <c r="P13" s="258"/>
    </row>
    <row r="14" spans="1:16" ht="30" customHeight="1">
      <c r="A14" s="127">
        <v>4</v>
      </c>
      <c r="B14" s="11"/>
      <c r="C14" s="11" t="s">
        <v>131</v>
      </c>
      <c r="D14" s="12" t="s">
        <v>147</v>
      </c>
      <c r="E14" s="12" t="s">
        <v>135</v>
      </c>
      <c r="F14" s="12" t="s">
        <v>144</v>
      </c>
      <c r="G14" s="157">
        <v>102</v>
      </c>
      <c r="H14" s="232">
        <v>104</v>
      </c>
      <c r="I14" s="192">
        <f>VLOOKUP(G14,Медицина!$G$14:$T$23,14,0)</f>
        <v>146</v>
      </c>
      <c r="J14" s="192">
        <f>VLOOKUP(G14,Маршрут!$G$14:$N$23,8,0)</f>
        <v>155.5</v>
      </c>
      <c r="K14" s="192">
        <f>VLOOKUP(G14,'ТГТ-команда'!$G$14:$X$23,18,0)</f>
        <v>319</v>
      </c>
      <c r="L14" s="253">
        <v>495</v>
      </c>
      <c r="M14" s="229">
        <f t="shared" si="0"/>
        <v>1219.5</v>
      </c>
      <c r="N14" s="229">
        <v>4</v>
      </c>
      <c r="O14" s="229"/>
      <c r="P14" s="258"/>
    </row>
    <row r="15" spans="1:16" ht="30" customHeight="1">
      <c r="A15" s="127">
        <v>5</v>
      </c>
      <c r="B15" s="11"/>
      <c r="C15" s="11" t="s">
        <v>133</v>
      </c>
      <c r="D15" s="12" t="s">
        <v>150</v>
      </c>
      <c r="E15" s="12" t="s">
        <v>138</v>
      </c>
      <c r="F15" s="12" t="s">
        <v>144</v>
      </c>
      <c r="G15" s="157">
        <v>105</v>
      </c>
      <c r="H15" s="232">
        <v>85</v>
      </c>
      <c r="I15" s="192">
        <f>VLOOKUP(G15,Медицина!$G$14:$T$23,14,0)</f>
        <v>67</v>
      </c>
      <c r="J15" s="192">
        <f>VLOOKUP(G15,Маршрут!$G$14:$N$23,8,0)</f>
        <v>72</v>
      </c>
      <c r="K15" s="192">
        <f>VLOOKUP(G15,'ТГТ-команда'!$G$14:$X$23,18,0)</f>
        <v>122</v>
      </c>
      <c r="L15" s="253">
        <v>233</v>
      </c>
      <c r="M15" s="229">
        <f t="shared" si="0"/>
        <v>579</v>
      </c>
      <c r="N15" s="229">
        <v>5</v>
      </c>
      <c r="O15" s="229"/>
      <c r="P15" s="258"/>
    </row>
    <row r="16" spans="1:16" ht="30" customHeight="1" thickBot="1">
      <c r="A16" s="190">
        <v>6</v>
      </c>
      <c r="B16" s="74"/>
      <c r="C16" s="74" t="s">
        <v>130</v>
      </c>
      <c r="D16" s="248" t="s">
        <v>146</v>
      </c>
      <c r="E16" s="195" t="s">
        <v>134</v>
      </c>
      <c r="F16" s="56" t="s">
        <v>144</v>
      </c>
      <c r="G16" s="196">
        <v>101</v>
      </c>
      <c r="H16" s="233">
        <v>0</v>
      </c>
      <c r="I16" s="227">
        <f>VLOOKUP(G16,Медицина!$G$14:$T$23,14,0)</f>
        <v>110</v>
      </c>
      <c r="J16" s="227">
        <f>VLOOKUP(G16,Маршрут!$G$14:$N$23,8,0)</f>
        <v>94</v>
      </c>
      <c r="K16" s="227">
        <f>VLOOKUP(G16,'ТГТ-команда'!$G$14:$X$23,18,0)</f>
        <v>94.5</v>
      </c>
      <c r="L16" s="254">
        <v>0</v>
      </c>
      <c r="M16" s="230">
        <f t="shared" si="0"/>
        <v>298.5</v>
      </c>
      <c r="N16" s="230">
        <v>6</v>
      </c>
      <c r="O16" s="230"/>
      <c r="P16" s="259"/>
    </row>
    <row r="17" spans="1:16" ht="30" customHeight="1">
      <c r="A17" s="71">
        <v>7</v>
      </c>
      <c r="B17" s="8"/>
      <c r="C17" s="8" t="s">
        <v>131</v>
      </c>
      <c r="D17" s="43" t="s">
        <v>148</v>
      </c>
      <c r="E17" s="43" t="s">
        <v>140</v>
      </c>
      <c r="F17" s="43" t="s">
        <v>145</v>
      </c>
      <c r="G17" s="197">
        <v>201</v>
      </c>
      <c r="H17" s="231">
        <v>444</v>
      </c>
      <c r="I17" s="226">
        <f>VLOOKUP(G17,Медицина!$G$14:$T$23,14,0)</f>
        <v>148</v>
      </c>
      <c r="J17" s="226">
        <f>VLOOKUP(G17,Маршрут!$G$14:$N$23,8,0)</f>
        <v>141.75</v>
      </c>
      <c r="K17" s="226">
        <f>VLOOKUP(G17,'ТГТ-команда'!$G$14:$X$23,18,0)</f>
        <v>661</v>
      </c>
      <c r="L17" s="255">
        <v>945</v>
      </c>
      <c r="M17" s="228">
        <f t="shared" si="0"/>
        <v>2339.75</v>
      </c>
      <c r="N17" s="238">
        <v>1</v>
      </c>
      <c r="O17" s="228"/>
      <c r="P17" s="260"/>
    </row>
    <row r="18" spans="1:16" ht="48.75" customHeight="1">
      <c r="A18" s="127">
        <v>8</v>
      </c>
      <c r="B18" s="11"/>
      <c r="C18" s="11" t="s">
        <v>131</v>
      </c>
      <c r="D18" s="12" t="s">
        <v>149</v>
      </c>
      <c r="E18" s="12" t="s">
        <v>141</v>
      </c>
      <c r="F18" s="12" t="s">
        <v>145</v>
      </c>
      <c r="G18" s="157">
        <v>202</v>
      </c>
      <c r="H18" s="232">
        <v>344</v>
      </c>
      <c r="I18" s="192">
        <f>VLOOKUP(G18,Медицина!$G$14:$T$23,14,0)</f>
        <v>138</v>
      </c>
      <c r="J18" s="192">
        <f>VLOOKUP(G18,Маршрут!$G$14:$N$23,8,0)</f>
        <v>190</v>
      </c>
      <c r="K18" s="192">
        <f>VLOOKUP(G18,'ТГТ-команда'!$G$14:$X$23,18,0)</f>
        <v>669</v>
      </c>
      <c r="L18" s="253">
        <v>983</v>
      </c>
      <c r="M18" s="229">
        <f t="shared" si="0"/>
        <v>2324</v>
      </c>
      <c r="N18" s="229">
        <v>2</v>
      </c>
      <c r="O18" s="229"/>
      <c r="P18" s="258"/>
    </row>
    <row r="19" spans="1:16" ht="44.25" customHeight="1">
      <c r="A19" s="127">
        <v>9</v>
      </c>
      <c r="B19" s="11"/>
      <c r="C19" s="11" t="s">
        <v>131</v>
      </c>
      <c r="D19" s="12" t="s">
        <v>149</v>
      </c>
      <c r="E19" s="12" t="s">
        <v>142</v>
      </c>
      <c r="F19" s="12" t="s">
        <v>145</v>
      </c>
      <c r="G19" s="157">
        <v>203</v>
      </c>
      <c r="H19" s="232">
        <v>254</v>
      </c>
      <c r="I19" s="192">
        <f>VLOOKUP(G19,Медицина!$G$14:$T$23,14,0)</f>
        <v>119</v>
      </c>
      <c r="J19" s="192">
        <f>VLOOKUP(G19,Маршрут!$G$14:$N$23,8,0)</f>
        <v>196</v>
      </c>
      <c r="K19" s="192">
        <f>VLOOKUP(G19,'ТГТ-команда'!$G$14:$X$23,18,0)</f>
        <v>579</v>
      </c>
      <c r="L19" s="253">
        <v>749</v>
      </c>
      <c r="M19" s="229">
        <f t="shared" si="0"/>
        <v>1897</v>
      </c>
      <c r="N19" s="229">
        <v>3</v>
      </c>
      <c r="O19" s="229"/>
      <c r="P19" s="258"/>
    </row>
    <row r="20" spans="1:16" ht="30" customHeight="1" thickBot="1">
      <c r="A20" s="190">
        <v>10</v>
      </c>
      <c r="B20" s="74"/>
      <c r="C20" s="74" t="s">
        <v>131</v>
      </c>
      <c r="D20" s="75" t="s">
        <v>148</v>
      </c>
      <c r="E20" s="75" t="s">
        <v>143</v>
      </c>
      <c r="F20" s="75" t="s">
        <v>145</v>
      </c>
      <c r="G20" s="158">
        <v>204</v>
      </c>
      <c r="H20" s="233">
        <v>131</v>
      </c>
      <c r="I20" s="227">
        <f>VLOOKUP(G20,Медицина!$G$14:$T$23,14,0)</f>
        <v>137</v>
      </c>
      <c r="J20" s="227">
        <f>VLOOKUP(G20,Маршрут!$G$14:$N$23,8,0)</f>
        <v>109</v>
      </c>
      <c r="K20" s="227">
        <f>VLOOKUP(G20,'ТГТ-команда'!$G$14:$X$23,18,0)</f>
        <v>374</v>
      </c>
      <c r="L20" s="254">
        <v>508</v>
      </c>
      <c r="M20" s="230">
        <f t="shared" si="0"/>
        <v>1259</v>
      </c>
      <c r="N20" s="230">
        <v>4</v>
      </c>
      <c r="O20" s="230"/>
      <c r="P20" s="259"/>
    </row>
    <row r="21" ht="3" customHeight="1"/>
    <row r="22" spans="4:10" ht="15">
      <c r="D22" t="s">
        <v>210</v>
      </c>
      <c r="J22" t="s">
        <v>211</v>
      </c>
    </row>
    <row r="24" spans="4:10" ht="15">
      <c r="D24" t="s">
        <v>68</v>
      </c>
      <c r="J24" t="s">
        <v>70</v>
      </c>
    </row>
  </sheetData>
  <sheetProtection/>
  <mergeCells count="7">
    <mergeCell ref="A2:P2"/>
    <mergeCell ref="A1:P1"/>
    <mergeCell ref="A7:G7"/>
    <mergeCell ref="A6:G6"/>
    <mergeCell ref="A5:P5"/>
    <mergeCell ref="A4:P4"/>
    <mergeCell ref="A3:P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PageLayoutView="0" workbookViewId="0" topLeftCell="C1">
      <pane ySplit="13" topLeftCell="A19" activePane="bottomLeft" state="frozen"/>
      <selection pane="topLeft" activeCell="A1" sqref="A1"/>
      <selection pane="bottomLeft" activeCell="A6" sqref="A6:AA6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hidden="1" customWidth="1"/>
    <col min="6" max="6" width="9.8515625" style="0" hidden="1" customWidth="1"/>
    <col min="7" max="7" width="19.57421875" style="0" customWidth="1"/>
    <col min="8" max="8" width="6.140625" style="0" hidden="1" customWidth="1"/>
    <col min="9" max="9" width="9.421875" style="0" customWidth="1"/>
    <col min="10" max="10" width="7.8515625" style="0" customWidth="1"/>
    <col min="11" max="12" width="7.28125" style="0" bestFit="1" customWidth="1"/>
    <col min="13" max="14" width="5.7109375" style="0" customWidth="1"/>
    <col min="15" max="16" width="7.28125" style="0" bestFit="1" customWidth="1"/>
    <col min="17" max="18" width="5.7109375" style="0" customWidth="1"/>
    <col min="19" max="20" width="7.28125" style="0" bestFit="1" customWidth="1"/>
    <col min="21" max="21" width="5.7109375" style="0" customWidth="1"/>
    <col min="22" max="22" width="6.8515625" style="0" hidden="1" customWidth="1"/>
    <col min="23" max="23" width="5.7109375" style="0" hidden="1" customWidth="1"/>
    <col min="24" max="26" width="5.7109375" style="0" customWidth="1"/>
  </cols>
  <sheetData>
    <row r="1" spans="1:27" s="111" customFormat="1" ht="15" hidden="1">
      <c r="A1" s="282" t="s">
        <v>191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7" ht="21.75" customHeight="1">
      <c r="A2" s="277" t="s">
        <v>179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27" ht="21" customHeight="1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27" ht="14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ht="15" customHeight="1">
      <c r="A5" s="277" t="s">
        <v>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21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</row>
    <row r="7" spans="1:27" ht="15" customHeight="1" hidden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</row>
    <row r="8" spans="1:27" ht="21">
      <c r="A8" s="287" t="s">
        <v>35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</row>
    <row r="9" spans="1:26" ht="15.75" thickBo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</row>
    <row r="10" spans="1:27" ht="15.75" thickBot="1">
      <c r="A10" s="66"/>
      <c r="B10" s="67"/>
      <c r="C10" s="68"/>
      <c r="D10" s="68"/>
      <c r="E10" s="68"/>
      <c r="F10" s="68"/>
      <c r="G10" s="68"/>
      <c r="H10" s="68"/>
      <c r="I10" s="68"/>
      <c r="J10" s="93"/>
      <c r="K10" s="283" t="s">
        <v>26</v>
      </c>
      <c r="L10" s="284"/>
      <c r="M10" s="284"/>
      <c r="N10" s="285"/>
      <c r="O10" s="283" t="s">
        <v>27</v>
      </c>
      <c r="P10" s="286"/>
      <c r="Q10" s="284"/>
      <c r="R10" s="285"/>
      <c r="S10" s="283" t="s">
        <v>28</v>
      </c>
      <c r="T10" s="286"/>
      <c r="U10" s="284"/>
      <c r="V10" s="284"/>
      <c r="W10" s="284"/>
      <c r="X10" s="285"/>
      <c r="Y10" s="26"/>
      <c r="Z10" s="26"/>
      <c r="AA10" s="60"/>
    </row>
    <row r="11" spans="1:27" ht="15">
      <c r="A11" s="69"/>
      <c r="B11" s="182"/>
      <c r="C11" s="3"/>
      <c r="D11" s="3"/>
      <c r="E11" s="3"/>
      <c r="F11" s="3"/>
      <c r="G11" s="3"/>
      <c r="H11" s="3"/>
      <c r="I11" s="3"/>
      <c r="J11" s="21"/>
      <c r="K11" s="183" t="s">
        <v>19</v>
      </c>
      <c r="L11" s="101" t="s">
        <v>20</v>
      </c>
      <c r="M11" s="182"/>
      <c r="N11" s="39"/>
      <c r="O11" s="183" t="s">
        <v>21</v>
      </c>
      <c r="P11" s="183" t="s">
        <v>22</v>
      </c>
      <c r="Q11" s="182"/>
      <c r="R11" s="39"/>
      <c r="S11" s="183" t="s">
        <v>23</v>
      </c>
      <c r="T11" s="183" t="s">
        <v>24</v>
      </c>
      <c r="U11" s="22"/>
      <c r="V11" s="3" t="s">
        <v>46</v>
      </c>
      <c r="W11" s="21"/>
      <c r="X11" s="27"/>
      <c r="Y11" s="27"/>
      <c r="Z11" s="27"/>
      <c r="AA11" s="61"/>
    </row>
    <row r="12" spans="1:27" ht="15" hidden="1">
      <c r="A12" s="69"/>
      <c r="B12" s="182"/>
      <c r="C12" s="3"/>
      <c r="D12" s="3"/>
      <c r="E12" s="3"/>
      <c r="F12" s="3"/>
      <c r="G12" s="3"/>
      <c r="H12" s="3"/>
      <c r="I12" s="3"/>
      <c r="J12" s="21"/>
      <c r="K12" s="50"/>
      <c r="L12" s="51"/>
      <c r="M12" s="182"/>
      <c r="N12" s="27"/>
      <c r="O12" s="50"/>
      <c r="P12" s="51"/>
      <c r="Q12" s="182"/>
      <c r="R12" s="27"/>
      <c r="S12" s="50"/>
      <c r="T12" s="51"/>
      <c r="U12" s="22"/>
      <c r="V12" s="3"/>
      <c r="W12" s="21"/>
      <c r="X12" s="27"/>
      <c r="Y12" s="27"/>
      <c r="Z12" s="27"/>
      <c r="AA12" s="61"/>
    </row>
    <row r="13" spans="1:27" ht="121.5" customHeight="1" thickBot="1">
      <c r="A13" s="83" t="s">
        <v>0</v>
      </c>
      <c r="B13" s="84"/>
      <c r="C13" s="77" t="s">
        <v>1</v>
      </c>
      <c r="D13" s="77" t="s">
        <v>2</v>
      </c>
      <c r="E13" s="77" t="s">
        <v>3</v>
      </c>
      <c r="F13" s="77" t="s">
        <v>4</v>
      </c>
      <c r="G13" s="77" t="s">
        <v>38</v>
      </c>
      <c r="H13" s="37" t="s">
        <v>39</v>
      </c>
      <c r="I13" s="77" t="s">
        <v>5</v>
      </c>
      <c r="J13" s="79" t="s">
        <v>36</v>
      </c>
      <c r="K13" s="112" t="s">
        <v>29</v>
      </c>
      <c r="L13" s="86" t="s">
        <v>30</v>
      </c>
      <c r="M13" s="103" t="s">
        <v>25</v>
      </c>
      <c r="N13" s="36" t="s">
        <v>167</v>
      </c>
      <c r="O13" s="92" t="s">
        <v>31</v>
      </c>
      <c r="P13" s="104" t="s">
        <v>32</v>
      </c>
      <c r="Q13" s="103" t="s">
        <v>25</v>
      </c>
      <c r="R13" s="36" t="s">
        <v>168</v>
      </c>
      <c r="S13" s="92" t="s">
        <v>33</v>
      </c>
      <c r="T13" s="104" t="s">
        <v>34</v>
      </c>
      <c r="U13" s="107" t="s">
        <v>25</v>
      </c>
      <c r="V13" s="38" t="s">
        <v>30</v>
      </c>
      <c r="W13" s="89" t="s">
        <v>25</v>
      </c>
      <c r="X13" s="36" t="s">
        <v>169</v>
      </c>
      <c r="Y13" s="30" t="s">
        <v>6</v>
      </c>
      <c r="Z13" s="30" t="s">
        <v>37</v>
      </c>
      <c r="AA13" s="49" t="s">
        <v>65</v>
      </c>
    </row>
    <row r="14" spans="1:27" ht="38.25" customHeight="1">
      <c r="A14" s="71">
        <v>1</v>
      </c>
      <c r="B14" s="8"/>
      <c r="C14" s="8" t="s">
        <v>132</v>
      </c>
      <c r="D14" s="9" t="s">
        <v>193</v>
      </c>
      <c r="E14" s="16"/>
      <c r="F14" s="4"/>
      <c r="G14" s="4" t="s">
        <v>162</v>
      </c>
      <c r="H14" s="4"/>
      <c r="I14" s="4">
        <v>106</v>
      </c>
      <c r="J14" s="23">
        <v>1</v>
      </c>
      <c r="K14" s="70">
        <v>50</v>
      </c>
      <c r="L14" s="82">
        <v>30</v>
      </c>
      <c r="M14" s="91">
        <v>-6</v>
      </c>
      <c r="N14" s="34">
        <f aca="true" t="shared" si="0" ref="N14:N21">SUM(K14:M14)</f>
        <v>74</v>
      </c>
      <c r="O14" s="70">
        <v>50</v>
      </c>
      <c r="P14" s="82">
        <v>35</v>
      </c>
      <c r="Q14" s="105">
        <v>-2</v>
      </c>
      <c r="R14" s="32">
        <f aca="true" t="shared" si="1" ref="R14:R21">SUM(O14:Q14)</f>
        <v>83</v>
      </c>
      <c r="S14" s="71">
        <v>40</v>
      </c>
      <c r="T14" s="108">
        <v>30</v>
      </c>
      <c r="U14" s="31">
        <v>0</v>
      </c>
      <c r="V14" s="8"/>
      <c r="W14" s="25"/>
      <c r="X14" s="41">
        <f aca="true" t="shared" si="2" ref="X14:X21">SUM(S14:U14)</f>
        <v>70</v>
      </c>
      <c r="Y14" s="28">
        <f aca="true" t="shared" si="3" ref="Y14:Y21">X14+R14+N14</f>
        <v>227</v>
      </c>
      <c r="Z14" s="28">
        <v>1</v>
      </c>
      <c r="AA14" s="99" t="s">
        <v>171</v>
      </c>
    </row>
    <row r="15" spans="1:27" ht="48.75" customHeight="1">
      <c r="A15" s="71">
        <v>2</v>
      </c>
      <c r="B15" s="8"/>
      <c r="C15" s="11" t="s">
        <v>131</v>
      </c>
      <c r="D15" s="12" t="s">
        <v>148</v>
      </c>
      <c r="E15" s="16"/>
      <c r="F15" s="4"/>
      <c r="G15" s="4" t="s">
        <v>165</v>
      </c>
      <c r="H15" s="4"/>
      <c r="I15" s="4">
        <v>201</v>
      </c>
      <c r="J15" s="23">
        <v>3</v>
      </c>
      <c r="K15" s="70">
        <v>50</v>
      </c>
      <c r="L15" s="82">
        <v>30</v>
      </c>
      <c r="M15" s="91">
        <v>-4</v>
      </c>
      <c r="N15" s="34">
        <f t="shared" si="0"/>
        <v>76</v>
      </c>
      <c r="O15" s="70">
        <v>50</v>
      </c>
      <c r="P15" s="82">
        <v>35</v>
      </c>
      <c r="Q15" s="105">
        <v>-4</v>
      </c>
      <c r="R15" s="32">
        <f t="shared" si="1"/>
        <v>81</v>
      </c>
      <c r="S15" s="71">
        <v>39</v>
      </c>
      <c r="T15" s="108">
        <v>30</v>
      </c>
      <c r="U15" s="31">
        <v>-2</v>
      </c>
      <c r="V15" s="8"/>
      <c r="W15" s="25"/>
      <c r="X15" s="41">
        <f t="shared" si="2"/>
        <v>67</v>
      </c>
      <c r="Y15" s="28">
        <f t="shared" si="3"/>
        <v>224</v>
      </c>
      <c r="Z15" s="28">
        <v>2</v>
      </c>
      <c r="AA15" s="97" t="s">
        <v>171</v>
      </c>
    </row>
    <row r="16" spans="1:27" ht="27.75" customHeight="1">
      <c r="A16" s="71">
        <v>3</v>
      </c>
      <c r="B16" s="8"/>
      <c r="C16" s="11" t="s">
        <v>131</v>
      </c>
      <c r="D16" s="12" t="s">
        <v>148</v>
      </c>
      <c r="E16" s="16"/>
      <c r="F16" s="4"/>
      <c r="G16" s="4" t="s">
        <v>163</v>
      </c>
      <c r="H16" s="4"/>
      <c r="I16" s="4">
        <v>201</v>
      </c>
      <c r="J16" s="23">
        <v>2</v>
      </c>
      <c r="K16" s="70">
        <v>50</v>
      </c>
      <c r="L16" s="82">
        <v>30</v>
      </c>
      <c r="M16" s="91">
        <v>-4</v>
      </c>
      <c r="N16" s="34">
        <f t="shared" si="0"/>
        <v>76</v>
      </c>
      <c r="O16" s="70">
        <v>50</v>
      </c>
      <c r="P16" s="82">
        <v>35</v>
      </c>
      <c r="Q16" s="105">
        <v>-4</v>
      </c>
      <c r="R16" s="32">
        <f t="shared" si="1"/>
        <v>81</v>
      </c>
      <c r="S16" s="71">
        <v>37</v>
      </c>
      <c r="T16" s="108">
        <v>30</v>
      </c>
      <c r="U16" s="31">
        <v>-4</v>
      </c>
      <c r="V16" s="8"/>
      <c r="W16" s="25"/>
      <c r="X16" s="41">
        <f t="shared" si="2"/>
        <v>63</v>
      </c>
      <c r="Y16" s="28">
        <f t="shared" si="3"/>
        <v>220</v>
      </c>
      <c r="Z16" s="28">
        <v>3</v>
      </c>
      <c r="AA16" s="97" t="s">
        <v>171</v>
      </c>
    </row>
    <row r="17" spans="1:27" ht="34.5" customHeight="1">
      <c r="A17" s="71">
        <v>4</v>
      </c>
      <c r="B17" s="8"/>
      <c r="C17" s="11" t="s">
        <v>131</v>
      </c>
      <c r="D17" s="12" t="s">
        <v>149</v>
      </c>
      <c r="E17" s="16"/>
      <c r="F17" s="4"/>
      <c r="G17" s="4" t="s">
        <v>164</v>
      </c>
      <c r="H17" s="4"/>
      <c r="I17" s="4">
        <v>202</v>
      </c>
      <c r="J17" s="23">
        <v>2</v>
      </c>
      <c r="K17" s="70">
        <v>50</v>
      </c>
      <c r="L17" s="82">
        <v>30</v>
      </c>
      <c r="M17" s="91">
        <v>-6</v>
      </c>
      <c r="N17" s="34">
        <f t="shared" si="0"/>
        <v>74</v>
      </c>
      <c r="O17" s="70">
        <v>50</v>
      </c>
      <c r="P17" s="82">
        <v>35</v>
      </c>
      <c r="Q17" s="105">
        <v>-4</v>
      </c>
      <c r="R17" s="32">
        <f t="shared" si="1"/>
        <v>81</v>
      </c>
      <c r="S17" s="71">
        <v>37</v>
      </c>
      <c r="T17" s="108">
        <v>30</v>
      </c>
      <c r="U17" s="31">
        <v>-2</v>
      </c>
      <c r="V17" s="8"/>
      <c r="W17" s="25"/>
      <c r="X17" s="41">
        <f t="shared" si="2"/>
        <v>65</v>
      </c>
      <c r="Y17" s="28">
        <f t="shared" si="3"/>
        <v>220</v>
      </c>
      <c r="Z17" s="28">
        <v>3</v>
      </c>
      <c r="AA17" s="97" t="s">
        <v>171</v>
      </c>
    </row>
    <row r="18" spans="1:27" ht="45" customHeight="1">
      <c r="A18" s="71">
        <v>5</v>
      </c>
      <c r="B18" s="8"/>
      <c r="C18" s="11" t="s">
        <v>132</v>
      </c>
      <c r="D18" s="14" t="s">
        <v>193</v>
      </c>
      <c r="E18" s="16"/>
      <c r="F18" s="4"/>
      <c r="G18" s="4" t="s">
        <v>223</v>
      </c>
      <c r="H18" s="4"/>
      <c r="I18" s="4">
        <v>106</v>
      </c>
      <c r="J18" s="23">
        <v>2</v>
      </c>
      <c r="K18" s="70">
        <v>50</v>
      </c>
      <c r="L18" s="82">
        <v>17</v>
      </c>
      <c r="M18" s="91">
        <v>-10</v>
      </c>
      <c r="N18" s="34">
        <f t="shared" si="0"/>
        <v>57</v>
      </c>
      <c r="O18" s="70">
        <v>50</v>
      </c>
      <c r="P18" s="82">
        <v>35</v>
      </c>
      <c r="Q18" s="105">
        <v>-6</v>
      </c>
      <c r="R18" s="32">
        <f t="shared" si="1"/>
        <v>79</v>
      </c>
      <c r="S18" s="71">
        <v>40</v>
      </c>
      <c r="T18" s="108">
        <v>30</v>
      </c>
      <c r="U18" s="31">
        <v>-2</v>
      </c>
      <c r="V18" s="8"/>
      <c r="W18" s="25"/>
      <c r="X18" s="41">
        <f t="shared" si="2"/>
        <v>68</v>
      </c>
      <c r="Y18" s="28">
        <f t="shared" si="3"/>
        <v>204</v>
      </c>
      <c r="Z18" s="28">
        <v>5</v>
      </c>
      <c r="AA18" s="97" t="s">
        <v>171</v>
      </c>
    </row>
    <row r="19" spans="1:27" ht="30" customHeight="1">
      <c r="A19" s="71">
        <v>6</v>
      </c>
      <c r="B19" s="8"/>
      <c r="C19" s="11" t="s">
        <v>131</v>
      </c>
      <c r="D19" s="12" t="s">
        <v>148</v>
      </c>
      <c r="E19" s="16"/>
      <c r="F19" s="4"/>
      <c r="G19" s="4" t="s">
        <v>207</v>
      </c>
      <c r="H19" s="4"/>
      <c r="I19" s="4">
        <v>201</v>
      </c>
      <c r="J19" s="23">
        <v>1</v>
      </c>
      <c r="K19" s="70">
        <v>37</v>
      </c>
      <c r="L19" s="82">
        <v>0</v>
      </c>
      <c r="M19" s="91">
        <v>-10</v>
      </c>
      <c r="N19" s="34">
        <f t="shared" si="0"/>
        <v>27</v>
      </c>
      <c r="O19" s="70">
        <v>50</v>
      </c>
      <c r="P19" s="82">
        <v>35</v>
      </c>
      <c r="Q19" s="105">
        <v>-4</v>
      </c>
      <c r="R19" s="32">
        <f t="shared" si="1"/>
        <v>81</v>
      </c>
      <c r="S19" s="71">
        <v>40</v>
      </c>
      <c r="T19" s="108">
        <v>30</v>
      </c>
      <c r="U19" s="31">
        <v>-2</v>
      </c>
      <c r="V19" s="8"/>
      <c r="W19" s="25"/>
      <c r="X19" s="41">
        <f t="shared" si="2"/>
        <v>68</v>
      </c>
      <c r="Y19" s="28">
        <f t="shared" si="3"/>
        <v>176</v>
      </c>
      <c r="Z19" s="28">
        <v>6</v>
      </c>
      <c r="AA19" s="97" t="s">
        <v>171</v>
      </c>
    </row>
    <row r="20" spans="1:27" ht="35.25" customHeight="1">
      <c r="A20" s="71">
        <v>7</v>
      </c>
      <c r="B20" s="8"/>
      <c r="C20" s="11" t="s">
        <v>131</v>
      </c>
      <c r="D20" s="12" t="s">
        <v>149</v>
      </c>
      <c r="E20" s="16"/>
      <c r="F20" s="4"/>
      <c r="G20" s="4" t="s">
        <v>161</v>
      </c>
      <c r="H20" s="4"/>
      <c r="I20" s="4">
        <v>202</v>
      </c>
      <c r="J20" s="23">
        <v>1</v>
      </c>
      <c r="K20" s="70">
        <v>40</v>
      </c>
      <c r="L20" s="82">
        <v>30</v>
      </c>
      <c r="M20" s="91">
        <v>-10</v>
      </c>
      <c r="N20" s="34">
        <f t="shared" si="0"/>
        <v>60</v>
      </c>
      <c r="O20" s="70">
        <v>0</v>
      </c>
      <c r="P20" s="82">
        <v>0</v>
      </c>
      <c r="Q20" s="105">
        <v>0</v>
      </c>
      <c r="R20" s="32">
        <f t="shared" si="1"/>
        <v>0</v>
      </c>
      <c r="S20" s="71">
        <v>40</v>
      </c>
      <c r="T20" s="108">
        <v>30</v>
      </c>
      <c r="U20" s="31">
        <v>-6</v>
      </c>
      <c r="V20" s="8"/>
      <c r="W20" s="25"/>
      <c r="X20" s="41">
        <f t="shared" si="2"/>
        <v>64</v>
      </c>
      <c r="Y20" s="28">
        <f t="shared" si="3"/>
        <v>124</v>
      </c>
      <c r="Z20" s="28">
        <v>7</v>
      </c>
      <c r="AA20" s="97" t="s">
        <v>171</v>
      </c>
    </row>
    <row r="21" spans="1:27" ht="48.75" customHeight="1" thickBot="1">
      <c r="A21" s="72">
        <v>8</v>
      </c>
      <c r="B21" s="73"/>
      <c r="C21" s="74" t="s">
        <v>131</v>
      </c>
      <c r="D21" s="75" t="s">
        <v>149</v>
      </c>
      <c r="E21" s="76"/>
      <c r="F21" s="77"/>
      <c r="G21" s="77" t="s">
        <v>166</v>
      </c>
      <c r="H21" s="77"/>
      <c r="I21" s="77">
        <v>202</v>
      </c>
      <c r="J21" s="79">
        <v>3</v>
      </c>
      <c r="K21" s="83">
        <v>40</v>
      </c>
      <c r="L21" s="102">
        <v>0</v>
      </c>
      <c r="M21" s="84">
        <v>-10</v>
      </c>
      <c r="N21" s="35">
        <f t="shared" si="0"/>
        <v>30</v>
      </c>
      <c r="O21" s="83">
        <v>0</v>
      </c>
      <c r="P21" s="102">
        <v>0</v>
      </c>
      <c r="Q21" s="106">
        <v>0</v>
      </c>
      <c r="R21" s="33">
        <f t="shared" si="1"/>
        <v>0</v>
      </c>
      <c r="S21" s="72">
        <v>0</v>
      </c>
      <c r="T21" s="109">
        <v>0</v>
      </c>
      <c r="U21" s="81">
        <v>0</v>
      </c>
      <c r="V21" s="73"/>
      <c r="W21" s="80"/>
      <c r="X21" s="42">
        <f t="shared" si="2"/>
        <v>0</v>
      </c>
      <c r="Y21" s="29">
        <f t="shared" si="3"/>
        <v>30</v>
      </c>
      <c r="Z21" s="29">
        <v>8</v>
      </c>
      <c r="AA21" s="98" t="s">
        <v>172</v>
      </c>
    </row>
    <row r="23" ht="4.5" customHeight="1"/>
    <row r="24" spans="7:13" ht="15">
      <c r="G24" t="s">
        <v>67</v>
      </c>
      <c r="M24" t="s">
        <v>69</v>
      </c>
    </row>
    <row r="25" ht="6" customHeight="1"/>
    <row r="26" spans="7:13" ht="15">
      <c r="G26" t="s">
        <v>68</v>
      </c>
      <c r="M26" t="s">
        <v>70</v>
      </c>
    </row>
  </sheetData>
  <sheetProtection/>
  <mergeCells count="12">
    <mergeCell ref="A3:AA3"/>
    <mergeCell ref="A4:AA4"/>
    <mergeCell ref="A5:AA5"/>
    <mergeCell ref="A6:AA6"/>
    <mergeCell ref="A9:Z9"/>
    <mergeCell ref="A1:AA1"/>
    <mergeCell ref="K10:N10"/>
    <mergeCell ref="O10:R10"/>
    <mergeCell ref="S10:X10"/>
    <mergeCell ref="A7:AA7"/>
    <mergeCell ref="A8:AA8"/>
    <mergeCell ref="A2:AA2"/>
  </mergeCells>
  <printOptions horizontalCentered="1"/>
  <pageMargins left="0.7086614173228347" right="0.7086614173228347" top="0.36" bottom="0.16" header="0.31496062992125984" footer="0.16"/>
  <pageSetup fitToHeight="5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PageLayoutView="0" workbookViewId="0" topLeftCell="A1">
      <pane ySplit="13" topLeftCell="A17" activePane="bottomLeft" state="frozen"/>
      <selection pane="topLeft" activeCell="A1" sqref="A1"/>
      <selection pane="bottomLeft" activeCell="G22" sqref="G22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hidden="1" customWidth="1"/>
    <col min="6" max="6" width="9.8515625" style="0" hidden="1" customWidth="1"/>
    <col min="7" max="7" width="19.57421875" style="0" customWidth="1"/>
    <col min="8" max="8" width="6.140625" style="0" hidden="1" customWidth="1"/>
    <col min="9" max="9" width="9.421875" style="0" customWidth="1"/>
    <col min="10" max="10" width="7.8515625" style="0" customWidth="1"/>
    <col min="11" max="12" width="7.28125" style="0" bestFit="1" customWidth="1"/>
    <col min="13" max="14" width="5.7109375" style="0" customWidth="1"/>
    <col min="15" max="16" width="7.28125" style="0" bestFit="1" customWidth="1"/>
    <col min="17" max="18" width="5.7109375" style="0" customWidth="1"/>
    <col min="19" max="20" width="7.28125" style="0" bestFit="1" customWidth="1"/>
    <col min="21" max="21" width="5.7109375" style="0" customWidth="1"/>
    <col min="22" max="22" width="6.8515625" style="0" hidden="1" customWidth="1"/>
    <col min="23" max="23" width="5.7109375" style="0" hidden="1" customWidth="1"/>
    <col min="24" max="26" width="5.7109375" style="0" customWidth="1"/>
  </cols>
  <sheetData>
    <row r="1" spans="1:27" ht="15" hidden="1">
      <c r="A1" s="282" t="s">
        <v>191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7" ht="21" customHeight="1">
      <c r="A2" s="277" t="s">
        <v>179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27" ht="21" customHeight="1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27" ht="8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ht="15" customHeight="1">
      <c r="A5" s="277" t="s">
        <v>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21" customHeight="1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</row>
    <row r="7" spans="1:27" ht="15" customHeight="1" hidden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</row>
    <row r="8" spans="1:27" ht="18" customHeight="1">
      <c r="A8" s="287" t="s">
        <v>40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</row>
    <row r="9" spans="1:26" ht="15.75" thickBot="1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</row>
    <row r="10" spans="1:27" ht="15.75" thickBot="1">
      <c r="A10" s="66"/>
      <c r="B10" s="67"/>
      <c r="C10" s="68"/>
      <c r="D10" s="68"/>
      <c r="E10" s="68"/>
      <c r="F10" s="68"/>
      <c r="G10" s="68"/>
      <c r="H10" s="68"/>
      <c r="I10" s="68"/>
      <c r="J10" s="100"/>
      <c r="K10" s="286" t="s">
        <v>26</v>
      </c>
      <c r="L10" s="286"/>
      <c r="M10" s="284"/>
      <c r="N10" s="289"/>
      <c r="O10" s="290" t="s">
        <v>27</v>
      </c>
      <c r="P10" s="286"/>
      <c r="Q10" s="284"/>
      <c r="R10" s="289"/>
      <c r="S10" s="290" t="s">
        <v>28</v>
      </c>
      <c r="T10" s="286"/>
      <c r="U10" s="284"/>
      <c r="V10" s="284"/>
      <c r="W10" s="284"/>
      <c r="X10" s="285"/>
      <c r="Y10" s="26"/>
      <c r="Z10" s="26"/>
      <c r="AA10" s="60"/>
    </row>
    <row r="11" spans="1:27" ht="15">
      <c r="A11" s="69"/>
      <c r="B11" s="182"/>
      <c r="C11" s="3"/>
      <c r="D11" s="3"/>
      <c r="E11" s="3"/>
      <c r="F11" s="3"/>
      <c r="G11" s="3"/>
      <c r="H11" s="3"/>
      <c r="I11" s="3"/>
      <c r="J11" s="101"/>
      <c r="K11" s="181" t="s">
        <v>19</v>
      </c>
      <c r="L11" s="183" t="s">
        <v>20</v>
      </c>
      <c r="M11" s="182"/>
      <c r="N11" s="39"/>
      <c r="O11" s="183" t="s">
        <v>21</v>
      </c>
      <c r="P11" s="183" t="s">
        <v>22</v>
      </c>
      <c r="Q11" s="182"/>
      <c r="R11" s="39"/>
      <c r="S11" s="183" t="s">
        <v>23</v>
      </c>
      <c r="T11" s="183" t="s">
        <v>24</v>
      </c>
      <c r="U11" s="22"/>
      <c r="V11" s="3" t="s">
        <v>46</v>
      </c>
      <c r="W11" s="21"/>
      <c r="X11" s="27"/>
      <c r="Y11" s="27"/>
      <c r="Z11" s="27"/>
      <c r="AA11" s="61"/>
    </row>
    <row r="12" spans="1:27" ht="15" hidden="1">
      <c r="A12" s="69"/>
      <c r="B12" s="182"/>
      <c r="C12" s="3"/>
      <c r="D12" s="3"/>
      <c r="E12" s="3"/>
      <c r="F12" s="3"/>
      <c r="G12" s="3"/>
      <c r="H12" s="3"/>
      <c r="I12" s="3"/>
      <c r="J12" s="101"/>
      <c r="K12" s="181"/>
      <c r="L12" s="51"/>
      <c r="M12" s="182"/>
      <c r="N12" s="27"/>
      <c r="O12" s="50"/>
      <c r="P12" s="51"/>
      <c r="Q12" s="182"/>
      <c r="R12" s="27"/>
      <c r="S12" s="50"/>
      <c r="T12" s="51"/>
      <c r="U12" s="22"/>
      <c r="V12" s="3"/>
      <c r="W12" s="21"/>
      <c r="X12" s="27"/>
      <c r="Y12" s="27"/>
      <c r="Z12" s="27"/>
      <c r="AA12" s="61"/>
    </row>
    <row r="13" spans="1:27" ht="116.25" customHeight="1" thickBot="1">
      <c r="A13" s="83" t="s">
        <v>0</v>
      </c>
      <c r="B13" s="84"/>
      <c r="C13" s="77" t="s">
        <v>1</v>
      </c>
      <c r="D13" s="77" t="s">
        <v>2</v>
      </c>
      <c r="E13" s="77" t="s">
        <v>3</v>
      </c>
      <c r="F13" s="77" t="s">
        <v>4</v>
      </c>
      <c r="G13" s="77" t="s">
        <v>38</v>
      </c>
      <c r="H13" s="37" t="s">
        <v>39</v>
      </c>
      <c r="I13" s="77" t="s">
        <v>5</v>
      </c>
      <c r="J13" s="102" t="s">
        <v>36</v>
      </c>
      <c r="K13" s="88" t="s">
        <v>49</v>
      </c>
      <c r="L13" s="104" t="s">
        <v>30</v>
      </c>
      <c r="M13" s="103" t="s">
        <v>25</v>
      </c>
      <c r="N13" s="36" t="s">
        <v>167</v>
      </c>
      <c r="O13" s="92" t="s">
        <v>50</v>
      </c>
      <c r="P13" s="104" t="s">
        <v>34</v>
      </c>
      <c r="Q13" s="103" t="s">
        <v>25</v>
      </c>
      <c r="R13" s="36" t="s">
        <v>168</v>
      </c>
      <c r="S13" s="92" t="s">
        <v>33</v>
      </c>
      <c r="T13" s="104" t="s">
        <v>34</v>
      </c>
      <c r="U13" s="107" t="s">
        <v>25</v>
      </c>
      <c r="V13" s="38" t="s">
        <v>30</v>
      </c>
      <c r="W13" s="89" t="s">
        <v>25</v>
      </c>
      <c r="X13" s="36" t="s">
        <v>169</v>
      </c>
      <c r="Y13" s="30" t="s">
        <v>6</v>
      </c>
      <c r="Z13" s="30" t="s">
        <v>37</v>
      </c>
      <c r="AA13" s="49" t="s">
        <v>65</v>
      </c>
    </row>
    <row r="14" spans="1:27" ht="25.5">
      <c r="A14" s="71">
        <v>1</v>
      </c>
      <c r="B14" s="8"/>
      <c r="C14" s="8" t="s">
        <v>132</v>
      </c>
      <c r="D14" s="9" t="s">
        <v>193</v>
      </c>
      <c r="E14" s="16"/>
      <c r="F14" s="4"/>
      <c r="G14" s="24" t="s">
        <v>222</v>
      </c>
      <c r="H14" s="4"/>
      <c r="I14" s="4">
        <v>106</v>
      </c>
      <c r="J14" s="4">
        <v>3</v>
      </c>
      <c r="K14" s="159">
        <v>32</v>
      </c>
      <c r="L14" s="82">
        <v>29</v>
      </c>
      <c r="M14" s="91">
        <v>-8</v>
      </c>
      <c r="N14" s="34">
        <f aca="true" t="shared" si="0" ref="N14:N21">SUM(K14:M14)</f>
        <v>53</v>
      </c>
      <c r="O14" s="70">
        <v>15</v>
      </c>
      <c r="P14" s="82">
        <v>30</v>
      </c>
      <c r="Q14" s="105">
        <v>-4</v>
      </c>
      <c r="R14" s="32">
        <f aca="true" t="shared" si="1" ref="R14:R21">SUM(O14:Q14)</f>
        <v>41</v>
      </c>
      <c r="S14" s="71">
        <v>30</v>
      </c>
      <c r="T14" s="108">
        <v>30</v>
      </c>
      <c r="U14" s="31">
        <v>-2</v>
      </c>
      <c r="V14" s="8"/>
      <c r="W14" s="25"/>
      <c r="X14" s="32">
        <f aca="true" t="shared" si="2" ref="X14:X20">SUM(S14:U14)</f>
        <v>58</v>
      </c>
      <c r="Y14" s="28">
        <f aca="true" t="shared" si="3" ref="Y14:Y21">X14+R14+N14</f>
        <v>152</v>
      </c>
      <c r="Z14" s="28">
        <v>1</v>
      </c>
      <c r="AA14" s="99" t="s">
        <v>171</v>
      </c>
    </row>
    <row r="15" spans="1:27" ht="45">
      <c r="A15" s="127">
        <v>2</v>
      </c>
      <c r="B15" s="11"/>
      <c r="C15" s="11" t="s">
        <v>131</v>
      </c>
      <c r="D15" s="12" t="s">
        <v>149</v>
      </c>
      <c r="E15" s="46"/>
      <c r="F15" s="15"/>
      <c r="G15" s="122" t="s">
        <v>174</v>
      </c>
      <c r="H15" s="15"/>
      <c r="I15" s="15">
        <v>203</v>
      </c>
      <c r="J15" s="15">
        <v>1</v>
      </c>
      <c r="K15" s="159">
        <v>35</v>
      </c>
      <c r="L15" s="82">
        <v>16</v>
      </c>
      <c r="M15" s="91">
        <v>-10</v>
      </c>
      <c r="N15" s="34">
        <f t="shared" si="0"/>
        <v>41</v>
      </c>
      <c r="O15" s="70">
        <v>25</v>
      </c>
      <c r="P15" s="82">
        <v>30</v>
      </c>
      <c r="Q15" s="105">
        <v>-4</v>
      </c>
      <c r="R15" s="32">
        <f t="shared" si="1"/>
        <v>51</v>
      </c>
      <c r="S15" s="71">
        <v>30</v>
      </c>
      <c r="T15" s="108">
        <v>30</v>
      </c>
      <c r="U15" s="31">
        <v>-2</v>
      </c>
      <c r="V15" s="8"/>
      <c r="W15" s="25"/>
      <c r="X15" s="32">
        <f t="shared" si="2"/>
        <v>58</v>
      </c>
      <c r="Y15" s="28">
        <f t="shared" si="3"/>
        <v>150</v>
      </c>
      <c r="Z15" s="28">
        <v>2</v>
      </c>
      <c r="AA15" s="97" t="s">
        <v>171</v>
      </c>
    </row>
    <row r="16" spans="1:27" ht="45">
      <c r="A16" s="127">
        <v>3</v>
      </c>
      <c r="B16" s="11"/>
      <c r="C16" s="11" t="s">
        <v>131</v>
      </c>
      <c r="D16" s="12" t="s">
        <v>149</v>
      </c>
      <c r="E16" s="46"/>
      <c r="F16" s="15"/>
      <c r="G16" s="122" t="s">
        <v>220</v>
      </c>
      <c r="H16" s="15"/>
      <c r="I16" s="15">
        <v>203</v>
      </c>
      <c r="J16" s="15">
        <v>3</v>
      </c>
      <c r="K16" s="159">
        <v>22</v>
      </c>
      <c r="L16" s="82">
        <v>0</v>
      </c>
      <c r="M16" s="91">
        <v>-8</v>
      </c>
      <c r="N16" s="34">
        <f t="shared" si="0"/>
        <v>14</v>
      </c>
      <c r="O16" s="70">
        <v>25</v>
      </c>
      <c r="P16" s="82">
        <v>20</v>
      </c>
      <c r="Q16" s="105">
        <v>-6</v>
      </c>
      <c r="R16" s="32">
        <f t="shared" si="1"/>
        <v>39</v>
      </c>
      <c r="S16" s="71">
        <v>29</v>
      </c>
      <c r="T16" s="108">
        <v>30</v>
      </c>
      <c r="U16" s="31">
        <v>-8</v>
      </c>
      <c r="V16" s="8"/>
      <c r="W16" s="25"/>
      <c r="X16" s="32">
        <f t="shared" si="2"/>
        <v>51</v>
      </c>
      <c r="Y16" s="28">
        <f t="shared" si="3"/>
        <v>104</v>
      </c>
      <c r="Z16" s="28">
        <v>3</v>
      </c>
      <c r="AA16" s="97" t="s">
        <v>171</v>
      </c>
    </row>
    <row r="17" spans="1:27" ht="45" customHeight="1">
      <c r="A17" s="127">
        <v>4</v>
      </c>
      <c r="B17" s="11"/>
      <c r="C17" s="11" t="s">
        <v>131</v>
      </c>
      <c r="D17" s="12" t="s">
        <v>149</v>
      </c>
      <c r="E17" s="46"/>
      <c r="F17" s="15"/>
      <c r="G17" s="122" t="s">
        <v>175</v>
      </c>
      <c r="H17" s="15"/>
      <c r="I17" s="15">
        <v>203</v>
      </c>
      <c r="J17" s="15">
        <v>2</v>
      </c>
      <c r="K17" s="159">
        <v>29</v>
      </c>
      <c r="L17" s="82">
        <v>19</v>
      </c>
      <c r="M17" s="91">
        <v>-10</v>
      </c>
      <c r="N17" s="34">
        <f t="shared" si="0"/>
        <v>38</v>
      </c>
      <c r="O17" s="70">
        <v>15</v>
      </c>
      <c r="P17" s="82">
        <v>0</v>
      </c>
      <c r="Q17" s="105">
        <v>-10</v>
      </c>
      <c r="R17" s="32">
        <f t="shared" si="1"/>
        <v>5</v>
      </c>
      <c r="S17" s="71">
        <v>27</v>
      </c>
      <c r="T17" s="108">
        <v>30</v>
      </c>
      <c r="U17" s="31">
        <v>-10</v>
      </c>
      <c r="V17" s="8"/>
      <c r="W17" s="25"/>
      <c r="X17" s="32">
        <f t="shared" si="2"/>
        <v>47</v>
      </c>
      <c r="Y17" s="28">
        <f t="shared" si="3"/>
        <v>90</v>
      </c>
      <c r="Z17" s="28">
        <v>4</v>
      </c>
      <c r="AA17" s="97" t="s">
        <v>171</v>
      </c>
    </row>
    <row r="18" spans="1:27" ht="30">
      <c r="A18" s="127">
        <v>5</v>
      </c>
      <c r="B18" s="11"/>
      <c r="C18" s="11" t="s">
        <v>131</v>
      </c>
      <c r="D18" s="12" t="s">
        <v>148</v>
      </c>
      <c r="E18" s="46"/>
      <c r="F18" s="15"/>
      <c r="G18" s="122" t="s">
        <v>176</v>
      </c>
      <c r="H18" s="15"/>
      <c r="I18" s="15">
        <v>204</v>
      </c>
      <c r="J18" s="15">
        <v>2</v>
      </c>
      <c r="K18" s="159">
        <v>29</v>
      </c>
      <c r="L18" s="82">
        <v>0</v>
      </c>
      <c r="M18" s="91">
        <v>-10</v>
      </c>
      <c r="N18" s="34">
        <f t="shared" si="0"/>
        <v>19</v>
      </c>
      <c r="O18" s="70">
        <v>15</v>
      </c>
      <c r="P18" s="82">
        <v>10</v>
      </c>
      <c r="Q18" s="105">
        <v>-10</v>
      </c>
      <c r="R18" s="32">
        <f t="shared" si="1"/>
        <v>15</v>
      </c>
      <c r="S18" s="71">
        <v>30</v>
      </c>
      <c r="T18" s="108">
        <v>30</v>
      </c>
      <c r="U18" s="31">
        <v>-10</v>
      </c>
      <c r="V18" s="8"/>
      <c r="W18" s="25"/>
      <c r="X18" s="32">
        <f t="shared" si="2"/>
        <v>50</v>
      </c>
      <c r="Y18" s="28">
        <f t="shared" si="3"/>
        <v>84</v>
      </c>
      <c r="Z18" s="28">
        <v>5</v>
      </c>
      <c r="AA18" s="97" t="s">
        <v>171</v>
      </c>
    </row>
    <row r="19" spans="1:27" ht="38.25">
      <c r="A19" s="127">
        <v>6</v>
      </c>
      <c r="B19" s="11"/>
      <c r="C19" s="11" t="s">
        <v>131</v>
      </c>
      <c r="D19" s="12" t="s">
        <v>148</v>
      </c>
      <c r="E19" s="46"/>
      <c r="F19" s="15"/>
      <c r="G19" s="122" t="s">
        <v>178</v>
      </c>
      <c r="H19" s="15"/>
      <c r="I19" s="15">
        <v>104</v>
      </c>
      <c r="J19" s="15">
        <v>3</v>
      </c>
      <c r="K19" s="159">
        <v>0</v>
      </c>
      <c r="L19" s="82">
        <v>0</v>
      </c>
      <c r="M19" s="91">
        <v>0</v>
      </c>
      <c r="N19" s="34">
        <f t="shared" si="0"/>
        <v>0</v>
      </c>
      <c r="O19" s="70">
        <v>24</v>
      </c>
      <c r="P19" s="82">
        <v>16</v>
      </c>
      <c r="Q19" s="105">
        <v>-8</v>
      </c>
      <c r="R19" s="32">
        <f t="shared" si="1"/>
        <v>32</v>
      </c>
      <c r="S19" s="71">
        <v>30</v>
      </c>
      <c r="T19" s="108">
        <v>30</v>
      </c>
      <c r="U19" s="31">
        <v>-10</v>
      </c>
      <c r="V19" s="8"/>
      <c r="W19" s="25"/>
      <c r="X19" s="32">
        <f t="shared" si="2"/>
        <v>50</v>
      </c>
      <c r="Y19" s="28">
        <f t="shared" si="3"/>
        <v>82</v>
      </c>
      <c r="Z19" s="28">
        <v>6</v>
      </c>
      <c r="AA19" s="97" t="s">
        <v>171</v>
      </c>
    </row>
    <row r="20" spans="1:27" ht="30">
      <c r="A20" s="127">
        <v>7</v>
      </c>
      <c r="B20" s="11"/>
      <c r="C20" s="11" t="s">
        <v>131</v>
      </c>
      <c r="D20" s="12" t="s">
        <v>148</v>
      </c>
      <c r="E20" s="46"/>
      <c r="F20" s="15"/>
      <c r="G20" s="122" t="s">
        <v>177</v>
      </c>
      <c r="H20" s="15"/>
      <c r="I20" s="15">
        <v>204</v>
      </c>
      <c r="J20" s="15">
        <v>3</v>
      </c>
      <c r="K20" s="159">
        <v>35</v>
      </c>
      <c r="L20" s="82">
        <v>0</v>
      </c>
      <c r="M20" s="91">
        <v>-10</v>
      </c>
      <c r="N20" s="34">
        <f t="shared" si="0"/>
        <v>25</v>
      </c>
      <c r="O20" s="70">
        <v>22</v>
      </c>
      <c r="P20" s="82">
        <v>0</v>
      </c>
      <c r="Q20" s="105">
        <v>-10</v>
      </c>
      <c r="R20" s="32">
        <f t="shared" si="1"/>
        <v>12</v>
      </c>
      <c r="S20" s="71">
        <v>20</v>
      </c>
      <c r="T20" s="108">
        <v>0</v>
      </c>
      <c r="U20" s="31">
        <v>-10</v>
      </c>
      <c r="V20" s="8"/>
      <c r="W20" s="25"/>
      <c r="X20" s="32">
        <f t="shared" si="2"/>
        <v>10</v>
      </c>
      <c r="Y20" s="28">
        <f t="shared" si="3"/>
        <v>47</v>
      </c>
      <c r="Z20" s="28">
        <v>7</v>
      </c>
      <c r="AA20" s="97" t="s">
        <v>172</v>
      </c>
    </row>
    <row r="21" spans="1:27" ht="30.75" thickBot="1">
      <c r="A21" s="190">
        <v>8</v>
      </c>
      <c r="B21" s="74"/>
      <c r="C21" s="74" t="s">
        <v>131</v>
      </c>
      <c r="D21" s="75" t="s">
        <v>148</v>
      </c>
      <c r="E21" s="195"/>
      <c r="F21" s="56"/>
      <c r="G21" s="246" t="s">
        <v>221</v>
      </c>
      <c r="H21" s="56"/>
      <c r="I21" s="56">
        <v>204</v>
      </c>
      <c r="J21" s="56">
        <v>1</v>
      </c>
      <c r="K21" s="160">
        <v>35</v>
      </c>
      <c r="L21" s="102">
        <v>0</v>
      </c>
      <c r="M21" s="84">
        <v>-10</v>
      </c>
      <c r="N21" s="35">
        <f t="shared" si="0"/>
        <v>25</v>
      </c>
      <c r="O21" s="83">
        <v>21</v>
      </c>
      <c r="P21" s="102">
        <v>10</v>
      </c>
      <c r="Q21" s="106">
        <v>-10</v>
      </c>
      <c r="R21" s="33">
        <f t="shared" si="1"/>
        <v>21</v>
      </c>
      <c r="S21" s="72">
        <v>7</v>
      </c>
      <c r="T21" s="109">
        <v>0</v>
      </c>
      <c r="U21" s="81">
        <v>-10</v>
      </c>
      <c r="V21" s="73"/>
      <c r="W21" s="80"/>
      <c r="X21" s="33">
        <v>0</v>
      </c>
      <c r="Y21" s="29">
        <f t="shared" si="3"/>
        <v>46</v>
      </c>
      <c r="Z21" s="29">
        <v>8</v>
      </c>
      <c r="AA21" s="98" t="s">
        <v>171</v>
      </c>
    </row>
    <row r="24" spans="7:13" ht="15">
      <c r="G24" t="s">
        <v>67</v>
      </c>
      <c r="M24" t="s">
        <v>69</v>
      </c>
    </row>
    <row r="26" spans="7:13" ht="15">
      <c r="G26" t="s">
        <v>68</v>
      </c>
      <c r="M26" t="s">
        <v>70</v>
      </c>
    </row>
  </sheetData>
  <sheetProtection/>
  <mergeCells count="12">
    <mergeCell ref="A3:AA3"/>
    <mergeCell ref="A4:AA4"/>
    <mergeCell ref="A5:AA5"/>
    <mergeCell ref="A9:Z9"/>
    <mergeCell ref="A6:AA6"/>
    <mergeCell ref="A1:AA1"/>
    <mergeCell ref="K10:N10"/>
    <mergeCell ref="O10:R10"/>
    <mergeCell ref="S10:X10"/>
    <mergeCell ref="A7:AA7"/>
    <mergeCell ref="A8:AA8"/>
    <mergeCell ref="A2:AA2"/>
  </mergeCells>
  <printOptions horizontalCentered="1"/>
  <pageMargins left="0.7086614173228347" right="0.7086614173228347" top="0.41" bottom="0.3" header="0.31496062992125984" footer="0.31496062992125984"/>
  <pageSetup fitToHeight="5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G15" sqref="G15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hidden="1" customWidth="1"/>
    <col min="6" max="6" width="9.8515625" style="0" hidden="1" customWidth="1"/>
    <col min="7" max="7" width="19.57421875" style="0" customWidth="1"/>
    <col min="8" max="8" width="6.140625" style="0" hidden="1" customWidth="1"/>
    <col min="9" max="9" width="9.421875" style="0" customWidth="1"/>
    <col min="10" max="10" width="7.8515625" style="0" customWidth="1"/>
    <col min="11" max="11" width="7.28125" style="0" bestFit="1" customWidth="1"/>
    <col min="12" max="12" width="7.28125" style="0" hidden="1" customWidth="1"/>
    <col min="13" max="14" width="5.7109375" style="0" customWidth="1"/>
    <col min="15" max="15" width="7.28125" style="0" bestFit="1" customWidth="1"/>
    <col min="16" max="16" width="7.28125" style="0" hidden="1" customWidth="1"/>
    <col min="17" max="18" width="5.7109375" style="0" customWidth="1"/>
    <col min="19" max="19" width="7.28125" style="0" bestFit="1" customWidth="1"/>
    <col min="20" max="20" width="7.28125" style="0" hidden="1" customWidth="1"/>
    <col min="21" max="22" width="5.7109375" style="0" customWidth="1"/>
    <col min="23" max="23" width="6.8515625" style="0" bestFit="1" customWidth="1"/>
    <col min="24" max="27" width="5.7109375" style="0" customWidth="1"/>
  </cols>
  <sheetData>
    <row r="1" spans="1:28" ht="11.25" customHeight="1" hidden="1">
      <c r="A1" s="282" t="s">
        <v>191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ht="4.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</row>
    <row r="3" spans="1:28" ht="13.5" customHeight="1">
      <c r="A3" s="291" t="s">
        <v>179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</row>
    <row r="4" spans="1:27" ht="17.25" customHeight="1">
      <c r="A4" s="278" t="s">
        <v>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</row>
    <row r="5" spans="1:27" ht="4.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27" ht="15" customHeight="1">
      <c r="A6" s="291" t="s">
        <v>17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</row>
    <row r="7" spans="1:27" ht="21">
      <c r="A7" s="280" t="s">
        <v>18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</row>
    <row r="8" spans="1:27" ht="15" customHeight="1" hidden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</row>
    <row r="9" spans="1:27" ht="21">
      <c r="A9" s="287" t="s">
        <v>41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</row>
    <row r="10" spans="1:27" ht="6" customHeight="1" thickBo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1:28" ht="15.75" thickBot="1">
      <c r="A11" s="66"/>
      <c r="B11" s="67"/>
      <c r="C11" s="68"/>
      <c r="D11" s="68"/>
      <c r="E11" s="68"/>
      <c r="F11" s="68"/>
      <c r="G11" s="68"/>
      <c r="H11" s="68"/>
      <c r="I11" s="68"/>
      <c r="J11" s="93"/>
      <c r="K11" s="292" t="s">
        <v>26</v>
      </c>
      <c r="L11" s="284"/>
      <c r="M11" s="284"/>
      <c r="N11" s="284"/>
      <c r="O11" s="292" t="s">
        <v>27</v>
      </c>
      <c r="P11" s="284"/>
      <c r="Q11" s="284"/>
      <c r="R11" s="285"/>
      <c r="S11" s="284" t="s">
        <v>28</v>
      </c>
      <c r="T11" s="284"/>
      <c r="U11" s="284"/>
      <c r="V11" s="284"/>
      <c r="W11" s="292" t="s">
        <v>45</v>
      </c>
      <c r="X11" s="284"/>
      <c r="Y11" s="285"/>
      <c r="Z11" s="26"/>
      <c r="AA11" s="26"/>
      <c r="AB11" s="60"/>
    </row>
    <row r="12" spans="1:28" ht="15" hidden="1">
      <c r="A12" s="69"/>
      <c r="B12" s="182"/>
      <c r="C12" s="3"/>
      <c r="D12" s="3"/>
      <c r="E12" s="3"/>
      <c r="F12" s="3"/>
      <c r="G12" s="3"/>
      <c r="H12" s="3"/>
      <c r="I12" s="3"/>
      <c r="J12" s="21"/>
      <c r="K12" s="94" t="s">
        <v>19</v>
      </c>
      <c r="L12" s="95" t="s">
        <v>20</v>
      </c>
      <c r="M12" s="96"/>
      <c r="N12" s="182"/>
      <c r="O12" s="95" t="s">
        <v>20</v>
      </c>
      <c r="P12" s="95" t="s">
        <v>22</v>
      </c>
      <c r="Q12" s="95"/>
      <c r="R12" s="182"/>
      <c r="S12" s="95" t="s">
        <v>21</v>
      </c>
      <c r="T12" s="95" t="s">
        <v>24</v>
      </c>
      <c r="U12" s="95"/>
      <c r="V12" s="182"/>
      <c r="W12" s="95" t="s">
        <v>46</v>
      </c>
      <c r="X12" s="95"/>
      <c r="Y12" s="114"/>
      <c r="Z12" s="27"/>
      <c r="AA12" s="27"/>
      <c r="AB12" s="61"/>
    </row>
    <row r="13" spans="1:28" ht="15" hidden="1">
      <c r="A13" s="69"/>
      <c r="B13" s="182"/>
      <c r="C13" s="3"/>
      <c r="D13" s="3"/>
      <c r="E13" s="3"/>
      <c r="F13" s="3"/>
      <c r="G13" s="3"/>
      <c r="H13" s="3"/>
      <c r="I13" s="3"/>
      <c r="J13" s="21"/>
      <c r="K13" s="50"/>
      <c r="L13" s="183"/>
      <c r="M13" s="51"/>
      <c r="N13" s="182"/>
      <c r="O13" s="94"/>
      <c r="P13" s="95"/>
      <c r="Q13" s="21"/>
      <c r="R13" s="27"/>
      <c r="S13" s="115"/>
      <c r="T13" s="95"/>
      <c r="U13" s="21"/>
      <c r="V13" s="39"/>
      <c r="W13" s="69"/>
      <c r="X13" s="21"/>
      <c r="Y13" s="27"/>
      <c r="Z13" s="27"/>
      <c r="AA13" s="27"/>
      <c r="AB13" s="61"/>
    </row>
    <row r="14" spans="1:28" ht="116.25" customHeight="1" thickBot="1">
      <c r="A14" s="83" t="s">
        <v>0</v>
      </c>
      <c r="B14" s="84"/>
      <c r="C14" s="77" t="s">
        <v>1</v>
      </c>
      <c r="D14" s="77" t="s">
        <v>2</v>
      </c>
      <c r="E14" s="77" t="s">
        <v>3</v>
      </c>
      <c r="F14" s="77" t="s">
        <v>4</v>
      </c>
      <c r="G14" s="77" t="s">
        <v>38</v>
      </c>
      <c r="H14" s="37" t="s">
        <v>39</v>
      </c>
      <c r="I14" s="77" t="s">
        <v>5</v>
      </c>
      <c r="J14" s="79" t="s">
        <v>36</v>
      </c>
      <c r="K14" s="85" t="s">
        <v>42</v>
      </c>
      <c r="L14" s="86" t="s">
        <v>30</v>
      </c>
      <c r="M14" s="87" t="s">
        <v>25</v>
      </c>
      <c r="N14" s="90" t="s">
        <v>167</v>
      </c>
      <c r="O14" s="92" t="s">
        <v>43</v>
      </c>
      <c r="P14" s="38">
        <v>777</v>
      </c>
      <c r="Q14" s="89" t="s">
        <v>25</v>
      </c>
      <c r="R14" s="36" t="s">
        <v>168</v>
      </c>
      <c r="S14" s="88" t="s">
        <v>44</v>
      </c>
      <c r="T14" s="38" t="s">
        <v>34</v>
      </c>
      <c r="U14" s="89" t="s">
        <v>25</v>
      </c>
      <c r="V14" s="40" t="s">
        <v>169</v>
      </c>
      <c r="W14" s="92" t="s">
        <v>30</v>
      </c>
      <c r="X14" s="89" t="s">
        <v>25</v>
      </c>
      <c r="Y14" s="36" t="s">
        <v>170</v>
      </c>
      <c r="Z14" s="30" t="s">
        <v>6</v>
      </c>
      <c r="AA14" s="30" t="s">
        <v>37</v>
      </c>
      <c r="AB14" s="49" t="s">
        <v>65</v>
      </c>
    </row>
    <row r="15" spans="1:28" ht="30">
      <c r="A15" s="71">
        <v>1</v>
      </c>
      <c r="B15" s="8"/>
      <c r="C15" s="8" t="s">
        <v>131</v>
      </c>
      <c r="D15" s="43" t="s">
        <v>147</v>
      </c>
      <c r="E15" s="16"/>
      <c r="F15" s="4"/>
      <c r="G15" s="24" t="s">
        <v>187</v>
      </c>
      <c r="H15" s="4" t="s">
        <v>173</v>
      </c>
      <c r="I15" s="4">
        <v>103</v>
      </c>
      <c r="J15" s="23">
        <v>2</v>
      </c>
      <c r="K15" s="70">
        <v>19</v>
      </c>
      <c r="L15" s="4"/>
      <c r="M15" s="82">
        <v>-4</v>
      </c>
      <c r="N15" s="91">
        <f>SUM(K15:M15)</f>
        <v>15</v>
      </c>
      <c r="O15" s="70">
        <v>30</v>
      </c>
      <c r="P15" s="4"/>
      <c r="Q15" s="25">
        <v>-4</v>
      </c>
      <c r="R15" s="32">
        <f aca="true" t="shared" si="0" ref="R15:R28">SUM(O15:Q15)</f>
        <v>26</v>
      </c>
      <c r="S15" s="31">
        <v>25</v>
      </c>
      <c r="T15" s="8"/>
      <c r="U15" s="25">
        <v>-2</v>
      </c>
      <c r="V15" s="41">
        <f aca="true" t="shared" si="1" ref="V15:V28">SUM(S15:U15)</f>
        <v>23</v>
      </c>
      <c r="W15" s="71">
        <v>26</v>
      </c>
      <c r="X15" s="25">
        <v>-8</v>
      </c>
      <c r="Y15" s="32">
        <f aca="true" t="shared" si="2" ref="Y15:Y28">X15+W15</f>
        <v>18</v>
      </c>
      <c r="Z15" s="58">
        <f aca="true" t="shared" si="3" ref="Z15:Z28">Y15+V15+R15+N15</f>
        <v>82</v>
      </c>
      <c r="AA15" s="10">
        <v>1</v>
      </c>
      <c r="AB15" s="65" t="s">
        <v>171</v>
      </c>
    </row>
    <row r="16" spans="1:28" ht="30">
      <c r="A16" s="127">
        <v>2</v>
      </c>
      <c r="B16" s="11"/>
      <c r="C16" s="11" t="s">
        <v>131</v>
      </c>
      <c r="D16" s="12" t="s">
        <v>148</v>
      </c>
      <c r="E16" s="46"/>
      <c r="F16" s="15"/>
      <c r="G16" s="122" t="s">
        <v>206</v>
      </c>
      <c r="H16" s="15" t="s">
        <v>173</v>
      </c>
      <c r="I16" s="15">
        <v>104</v>
      </c>
      <c r="J16" s="123">
        <v>2</v>
      </c>
      <c r="K16" s="52">
        <v>4</v>
      </c>
      <c r="L16" s="15"/>
      <c r="M16" s="53">
        <v>-8</v>
      </c>
      <c r="N16" s="91">
        <v>0</v>
      </c>
      <c r="O16" s="70">
        <v>30</v>
      </c>
      <c r="P16" s="4"/>
      <c r="Q16" s="25">
        <v>-4</v>
      </c>
      <c r="R16" s="32">
        <f t="shared" si="0"/>
        <v>26</v>
      </c>
      <c r="S16" s="31">
        <v>24</v>
      </c>
      <c r="T16" s="8"/>
      <c r="U16" s="25">
        <v>-2</v>
      </c>
      <c r="V16" s="41">
        <f t="shared" si="1"/>
        <v>22</v>
      </c>
      <c r="W16" s="71">
        <v>29</v>
      </c>
      <c r="X16" s="25">
        <v>-8</v>
      </c>
      <c r="Y16" s="32">
        <f t="shared" si="2"/>
        <v>21</v>
      </c>
      <c r="Z16" s="58">
        <f t="shared" si="3"/>
        <v>69</v>
      </c>
      <c r="AA16" s="13">
        <v>2</v>
      </c>
      <c r="AB16" s="62" t="s">
        <v>171</v>
      </c>
    </row>
    <row r="17" spans="1:28" ht="30">
      <c r="A17" s="127">
        <v>3</v>
      </c>
      <c r="B17" s="11"/>
      <c r="C17" s="11" t="s">
        <v>131</v>
      </c>
      <c r="D17" s="12" t="s">
        <v>148</v>
      </c>
      <c r="E17" s="46"/>
      <c r="F17" s="15"/>
      <c r="G17" s="122" t="s">
        <v>205</v>
      </c>
      <c r="H17" s="15" t="s">
        <v>173</v>
      </c>
      <c r="I17" s="15">
        <v>104</v>
      </c>
      <c r="J17" s="123">
        <v>1</v>
      </c>
      <c r="K17" s="52">
        <v>19</v>
      </c>
      <c r="L17" s="15"/>
      <c r="M17" s="53">
        <v>-4</v>
      </c>
      <c r="N17" s="91">
        <f>SUM(K17:M17)</f>
        <v>15</v>
      </c>
      <c r="O17" s="70">
        <v>29</v>
      </c>
      <c r="P17" s="4"/>
      <c r="Q17" s="25">
        <v>-8</v>
      </c>
      <c r="R17" s="32">
        <f t="shared" si="0"/>
        <v>21</v>
      </c>
      <c r="S17" s="31">
        <v>21</v>
      </c>
      <c r="T17" s="8"/>
      <c r="U17" s="25">
        <v>-6</v>
      </c>
      <c r="V17" s="41">
        <f t="shared" si="1"/>
        <v>15</v>
      </c>
      <c r="W17" s="71">
        <v>20</v>
      </c>
      <c r="X17" s="25">
        <v>-8</v>
      </c>
      <c r="Y17" s="32">
        <f t="shared" si="2"/>
        <v>12</v>
      </c>
      <c r="Z17" s="58">
        <f t="shared" si="3"/>
        <v>63</v>
      </c>
      <c r="AA17" s="13">
        <v>3</v>
      </c>
      <c r="AB17" s="62" t="s">
        <v>171</v>
      </c>
    </row>
    <row r="18" spans="1:28" ht="30">
      <c r="A18" s="127">
        <v>4</v>
      </c>
      <c r="B18" s="11"/>
      <c r="C18" s="11" t="s">
        <v>133</v>
      </c>
      <c r="D18" s="12" t="s">
        <v>150</v>
      </c>
      <c r="E18" s="46"/>
      <c r="F18" s="15"/>
      <c r="G18" s="122" t="s">
        <v>155</v>
      </c>
      <c r="H18" s="15" t="s">
        <v>173</v>
      </c>
      <c r="I18" s="15">
        <v>105</v>
      </c>
      <c r="J18" s="123">
        <v>2</v>
      </c>
      <c r="K18" s="52">
        <v>14</v>
      </c>
      <c r="L18" s="15"/>
      <c r="M18" s="53">
        <v>-6</v>
      </c>
      <c r="N18" s="91">
        <f>SUM(K18:M18)</f>
        <v>8</v>
      </c>
      <c r="O18" s="70">
        <v>27</v>
      </c>
      <c r="P18" s="4"/>
      <c r="Q18" s="25">
        <v>-6</v>
      </c>
      <c r="R18" s="32">
        <f t="shared" si="0"/>
        <v>21</v>
      </c>
      <c r="S18" s="31">
        <v>24</v>
      </c>
      <c r="T18" s="8"/>
      <c r="U18" s="25">
        <v>-8</v>
      </c>
      <c r="V18" s="41">
        <f t="shared" si="1"/>
        <v>16</v>
      </c>
      <c r="W18" s="71">
        <v>19</v>
      </c>
      <c r="X18" s="25">
        <v>-8</v>
      </c>
      <c r="Y18" s="32">
        <f t="shared" si="2"/>
        <v>11</v>
      </c>
      <c r="Z18" s="58">
        <f t="shared" si="3"/>
        <v>56</v>
      </c>
      <c r="AA18" s="13">
        <v>4</v>
      </c>
      <c r="AB18" s="62" t="s">
        <v>171</v>
      </c>
    </row>
    <row r="19" spans="1:28" ht="30">
      <c r="A19" s="127">
        <v>5</v>
      </c>
      <c r="B19" s="11"/>
      <c r="C19" s="11" t="s">
        <v>131</v>
      </c>
      <c r="D19" s="14" t="s">
        <v>147</v>
      </c>
      <c r="E19" s="46"/>
      <c r="F19" s="15"/>
      <c r="G19" s="122" t="s">
        <v>156</v>
      </c>
      <c r="H19" s="15" t="s">
        <v>173</v>
      </c>
      <c r="I19" s="15">
        <v>102</v>
      </c>
      <c r="J19" s="123">
        <v>3</v>
      </c>
      <c r="K19" s="52">
        <v>20</v>
      </c>
      <c r="L19" s="15"/>
      <c r="M19" s="53">
        <v>-8</v>
      </c>
      <c r="N19" s="91">
        <f>SUM(K19:M19)</f>
        <v>12</v>
      </c>
      <c r="O19" s="70">
        <v>30</v>
      </c>
      <c r="P19" s="4"/>
      <c r="Q19" s="25">
        <v>-6</v>
      </c>
      <c r="R19" s="32">
        <f t="shared" si="0"/>
        <v>24</v>
      </c>
      <c r="S19" s="31">
        <v>24</v>
      </c>
      <c r="T19" s="8"/>
      <c r="U19" s="25">
        <v>-4</v>
      </c>
      <c r="V19" s="41">
        <f t="shared" si="1"/>
        <v>20</v>
      </c>
      <c r="W19" s="71">
        <v>0</v>
      </c>
      <c r="X19" s="25">
        <v>0</v>
      </c>
      <c r="Y19" s="32">
        <f t="shared" si="2"/>
        <v>0</v>
      </c>
      <c r="Z19" s="58">
        <f t="shared" si="3"/>
        <v>56</v>
      </c>
      <c r="AA19" s="13">
        <v>4</v>
      </c>
      <c r="AB19" s="62" t="s">
        <v>171</v>
      </c>
    </row>
    <row r="20" spans="1:28" ht="30">
      <c r="A20" s="127">
        <v>6</v>
      </c>
      <c r="B20" s="11"/>
      <c r="C20" s="11" t="s">
        <v>131</v>
      </c>
      <c r="D20" s="14" t="s">
        <v>147</v>
      </c>
      <c r="E20" s="46"/>
      <c r="F20" s="15"/>
      <c r="G20" s="122" t="s">
        <v>157</v>
      </c>
      <c r="H20" s="15" t="s">
        <v>173</v>
      </c>
      <c r="I20" s="15">
        <v>102</v>
      </c>
      <c r="J20" s="123">
        <v>2</v>
      </c>
      <c r="K20" s="52">
        <v>19</v>
      </c>
      <c r="L20" s="15"/>
      <c r="M20" s="53">
        <v>-2</v>
      </c>
      <c r="N20" s="91">
        <f>SUM(K20:M20)</f>
        <v>17</v>
      </c>
      <c r="O20" s="70">
        <v>28</v>
      </c>
      <c r="P20" s="4"/>
      <c r="Q20" s="25">
        <v>-6</v>
      </c>
      <c r="R20" s="32">
        <f t="shared" si="0"/>
        <v>22</v>
      </c>
      <c r="S20" s="31">
        <v>15</v>
      </c>
      <c r="T20" s="8"/>
      <c r="U20" s="25">
        <v>-6</v>
      </c>
      <c r="V20" s="41">
        <f t="shared" si="1"/>
        <v>9</v>
      </c>
      <c r="W20" s="71">
        <v>0</v>
      </c>
      <c r="X20" s="25">
        <v>0</v>
      </c>
      <c r="Y20" s="32">
        <f t="shared" si="2"/>
        <v>0</v>
      </c>
      <c r="Z20" s="58">
        <f t="shared" si="3"/>
        <v>48</v>
      </c>
      <c r="AA20" s="13">
        <v>6</v>
      </c>
      <c r="AB20" s="62" t="s">
        <v>171</v>
      </c>
    </row>
    <row r="21" spans="1:28" ht="30">
      <c r="A21" s="127">
        <v>7</v>
      </c>
      <c r="B21" s="11"/>
      <c r="C21" s="11" t="s">
        <v>131</v>
      </c>
      <c r="D21" s="12" t="s">
        <v>147</v>
      </c>
      <c r="E21" s="46"/>
      <c r="F21" s="15"/>
      <c r="G21" s="122" t="s">
        <v>188</v>
      </c>
      <c r="H21" s="15" t="s">
        <v>173</v>
      </c>
      <c r="I21" s="15">
        <v>103</v>
      </c>
      <c r="J21" s="123">
        <v>3</v>
      </c>
      <c r="K21" s="52">
        <v>0</v>
      </c>
      <c r="L21" s="15"/>
      <c r="M21" s="54">
        <v>-6</v>
      </c>
      <c r="N21" s="91">
        <v>0</v>
      </c>
      <c r="O21" s="70">
        <v>30</v>
      </c>
      <c r="P21" s="4"/>
      <c r="Q21" s="25">
        <v>-6</v>
      </c>
      <c r="R21" s="32">
        <f t="shared" si="0"/>
        <v>24</v>
      </c>
      <c r="S21" s="31">
        <v>25</v>
      </c>
      <c r="T21" s="8"/>
      <c r="U21" s="25">
        <v>-4</v>
      </c>
      <c r="V21" s="41">
        <f t="shared" si="1"/>
        <v>21</v>
      </c>
      <c r="W21" s="71">
        <v>0</v>
      </c>
      <c r="X21" s="25">
        <v>0</v>
      </c>
      <c r="Y21" s="32">
        <f t="shared" si="2"/>
        <v>0</v>
      </c>
      <c r="Z21" s="58">
        <f t="shared" si="3"/>
        <v>45</v>
      </c>
      <c r="AA21" s="13">
        <v>7</v>
      </c>
      <c r="AB21" s="62" t="s">
        <v>171</v>
      </c>
    </row>
    <row r="22" spans="1:28" ht="30">
      <c r="A22" s="127">
        <v>8</v>
      </c>
      <c r="B22" s="11"/>
      <c r="C22" s="11" t="s">
        <v>131</v>
      </c>
      <c r="D22" s="14" t="s">
        <v>147</v>
      </c>
      <c r="E22" s="46"/>
      <c r="F22" s="15"/>
      <c r="G22" s="122" t="s">
        <v>152</v>
      </c>
      <c r="H22" s="15" t="s">
        <v>173</v>
      </c>
      <c r="I22" s="15">
        <v>102</v>
      </c>
      <c r="J22" s="123">
        <v>1</v>
      </c>
      <c r="K22" s="52">
        <v>10</v>
      </c>
      <c r="L22" s="15"/>
      <c r="M22" s="53">
        <v>-8</v>
      </c>
      <c r="N22" s="91">
        <f aca="true" t="shared" si="4" ref="N22:N28">SUM(K22:M22)</f>
        <v>2</v>
      </c>
      <c r="O22" s="70">
        <v>30</v>
      </c>
      <c r="P22" s="4"/>
      <c r="Q22" s="25">
        <v>-6</v>
      </c>
      <c r="R22" s="32">
        <f t="shared" si="0"/>
        <v>24</v>
      </c>
      <c r="S22" s="31">
        <v>24</v>
      </c>
      <c r="T22" s="8"/>
      <c r="U22" s="25">
        <v>-8</v>
      </c>
      <c r="V22" s="41">
        <f t="shared" si="1"/>
        <v>16</v>
      </c>
      <c r="W22" s="71">
        <v>0</v>
      </c>
      <c r="X22" s="25">
        <v>0</v>
      </c>
      <c r="Y22" s="32">
        <f t="shared" si="2"/>
        <v>0</v>
      </c>
      <c r="Z22" s="58">
        <f t="shared" si="3"/>
        <v>42</v>
      </c>
      <c r="AA22" s="13">
        <v>8</v>
      </c>
      <c r="AB22" s="62" t="s">
        <v>171</v>
      </c>
    </row>
    <row r="23" spans="1:28" ht="30">
      <c r="A23" s="127">
        <v>9</v>
      </c>
      <c r="B23" s="11"/>
      <c r="C23" s="11" t="s">
        <v>131</v>
      </c>
      <c r="D23" s="12" t="s">
        <v>147</v>
      </c>
      <c r="E23" s="46"/>
      <c r="F23" s="15"/>
      <c r="G23" s="122" t="s">
        <v>153</v>
      </c>
      <c r="H23" s="15" t="s">
        <v>173</v>
      </c>
      <c r="I23" s="15">
        <v>103</v>
      </c>
      <c r="J23" s="123">
        <v>1</v>
      </c>
      <c r="K23" s="52">
        <v>19</v>
      </c>
      <c r="L23" s="15"/>
      <c r="M23" s="53">
        <v>-2</v>
      </c>
      <c r="N23" s="91">
        <f t="shared" si="4"/>
        <v>17</v>
      </c>
      <c r="O23" s="70">
        <v>10</v>
      </c>
      <c r="P23" s="4"/>
      <c r="Q23" s="25">
        <v>-4</v>
      </c>
      <c r="R23" s="32">
        <f t="shared" si="0"/>
        <v>6</v>
      </c>
      <c r="S23" s="31">
        <v>20</v>
      </c>
      <c r="T23" s="8"/>
      <c r="U23" s="25">
        <v>-4</v>
      </c>
      <c r="V23" s="41">
        <f t="shared" si="1"/>
        <v>16</v>
      </c>
      <c r="W23" s="71">
        <v>0</v>
      </c>
      <c r="X23" s="25">
        <v>0</v>
      </c>
      <c r="Y23" s="32">
        <f t="shared" si="2"/>
        <v>0</v>
      </c>
      <c r="Z23" s="58">
        <f t="shared" si="3"/>
        <v>39</v>
      </c>
      <c r="AA23" s="13">
        <v>9</v>
      </c>
      <c r="AB23" s="62" t="s">
        <v>171</v>
      </c>
    </row>
    <row r="24" spans="1:28" ht="30">
      <c r="A24" s="127">
        <v>10</v>
      </c>
      <c r="B24" s="11"/>
      <c r="C24" s="11" t="s">
        <v>133</v>
      </c>
      <c r="D24" s="12" t="s">
        <v>150</v>
      </c>
      <c r="E24" s="46"/>
      <c r="F24" s="15"/>
      <c r="G24" s="122" t="s">
        <v>158</v>
      </c>
      <c r="H24" s="15" t="s">
        <v>173</v>
      </c>
      <c r="I24" s="15">
        <v>105</v>
      </c>
      <c r="J24" s="123">
        <v>1</v>
      </c>
      <c r="K24" s="52">
        <v>0</v>
      </c>
      <c r="L24" s="15"/>
      <c r="M24" s="53">
        <v>0</v>
      </c>
      <c r="N24" s="91">
        <f t="shared" si="4"/>
        <v>0</v>
      </c>
      <c r="O24" s="70">
        <v>30</v>
      </c>
      <c r="P24" s="4"/>
      <c r="Q24" s="25">
        <v>-8</v>
      </c>
      <c r="R24" s="32">
        <f t="shared" si="0"/>
        <v>22</v>
      </c>
      <c r="S24" s="31">
        <v>13</v>
      </c>
      <c r="T24" s="8"/>
      <c r="U24" s="25">
        <v>-6</v>
      </c>
      <c r="V24" s="41">
        <f t="shared" si="1"/>
        <v>7</v>
      </c>
      <c r="W24" s="71">
        <v>0</v>
      </c>
      <c r="X24" s="25">
        <v>0</v>
      </c>
      <c r="Y24" s="32">
        <f t="shared" si="2"/>
        <v>0</v>
      </c>
      <c r="Z24" s="58">
        <f t="shared" si="3"/>
        <v>29</v>
      </c>
      <c r="AA24" s="13">
        <v>10</v>
      </c>
      <c r="AB24" s="62" t="s">
        <v>171</v>
      </c>
    </row>
    <row r="25" spans="1:28" ht="26.25">
      <c r="A25" s="127">
        <v>11</v>
      </c>
      <c r="B25" s="11"/>
      <c r="C25" s="11" t="s">
        <v>130</v>
      </c>
      <c r="D25" s="14" t="s">
        <v>146</v>
      </c>
      <c r="E25" s="46"/>
      <c r="F25" s="15"/>
      <c r="G25" s="122" t="s">
        <v>159</v>
      </c>
      <c r="H25" s="15" t="s">
        <v>173</v>
      </c>
      <c r="I25" s="15">
        <v>101</v>
      </c>
      <c r="J25" s="123">
        <v>1</v>
      </c>
      <c r="K25" s="52">
        <v>0</v>
      </c>
      <c r="L25" s="15"/>
      <c r="M25" s="53">
        <v>0</v>
      </c>
      <c r="N25" s="91">
        <f t="shared" si="4"/>
        <v>0</v>
      </c>
      <c r="O25" s="70">
        <v>0</v>
      </c>
      <c r="P25" s="4"/>
      <c r="Q25" s="25">
        <v>0</v>
      </c>
      <c r="R25" s="32">
        <f t="shared" si="0"/>
        <v>0</v>
      </c>
      <c r="S25" s="31">
        <v>0</v>
      </c>
      <c r="T25" s="8"/>
      <c r="U25" s="25">
        <v>0</v>
      </c>
      <c r="V25" s="41">
        <f t="shared" si="1"/>
        <v>0</v>
      </c>
      <c r="W25" s="71">
        <v>0</v>
      </c>
      <c r="X25" s="25">
        <v>0</v>
      </c>
      <c r="Y25" s="32">
        <f t="shared" si="2"/>
        <v>0</v>
      </c>
      <c r="Z25" s="58">
        <f t="shared" si="3"/>
        <v>0</v>
      </c>
      <c r="AA25" s="13"/>
      <c r="AB25" s="62" t="s">
        <v>172</v>
      </c>
    </row>
    <row r="26" spans="1:28" ht="26.25">
      <c r="A26" s="127">
        <v>12</v>
      </c>
      <c r="B26" s="11"/>
      <c r="C26" s="11" t="s">
        <v>130</v>
      </c>
      <c r="D26" s="14" t="s">
        <v>146</v>
      </c>
      <c r="E26" s="46"/>
      <c r="F26" s="15"/>
      <c r="G26" s="122" t="s">
        <v>154</v>
      </c>
      <c r="H26" s="15" t="s">
        <v>173</v>
      </c>
      <c r="I26" s="15">
        <v>101</v>
      </c>
      <c r="J26" s="123">
        <v>2</v>
      </c>
      <c r="K26" s="52">
        <v>0</v>
      </c>
      <c r="L26" s="15"/>
      <c r="M26" s="53">
        <v>0</v>
      </c>
      <c r="N26" s="91">
        <f t="shared" si="4"/>
        <v>0</v>
      </c>
      <c r="O26" s="70">
        <v>0</v>
      </c>
      <c r="P26" s="4"/>
      <c r="Q26" s="25">
        <v>0</v>
      </c>
      <c r="R26" s="32">
        <f t="shared" si="0"/>
        <v>0</v>
      </c>
      <c r="S26" s="31">
        <v>0</v>
      </c>
      <c r="T26" s="8"/>
      <c r="U26" s="25">
        <v>0</v>
      </c>
      <c r="V26" s="41">
        <f t="shared" si="1"/>
        <v>0</v>
      </c>
      <c r="W26" s="71">
        <v>0</v>
      </c>
      <c r="X26" s="25">
        <v>0</v>
      </c>
      <c r="Y26" s="32">
        <f t="shared" si="2"/>
        <v>0</v>
      </c>
      <c r="Z26" s="58">
        <f t="shared" si="3"/>
        <v>0</v>
      </c>
      <c r="AA26" s="13"/>
      <c r="AB26" s="62" t="s">
        <v>172</v>
      </c>
    </row>
    <row r="27" spans="1:28" ht="26.25">
      <c r="A27" s="127">
        <v>13</v>
      </c>
      <c r="B27" s="11"/>
      <c r="C27" s="11" t="s">
        <v>130</v>
      </c>
      <c r="D27" s="14" t="s">
        <v>146</v>
      </c>
      <c r="E27" s="46"/>
      <c r="F27" s="15"/>
      <c r="G27" s="122" t="s">
        <v>219</v>
      </c>
      <c r="H27" s="15" t="s">
        <v>173</v>
      </c>
      <c r="I27" s="15">
        <v>101</v>
      </c>
      <c r="J27" s="123">
        <v>3</v>
      </c>
      <c r="K27" s="52">
        <v>0</v>
      </c>
      <c r="L27" s="15"/>
      <c r="M27" s="53">
        <v>0</v>
      </c>
      <c r="N27" s="91">
        <f t="shared" si="4"/>
        <v>0</v>
      </c>
      <c r="O27" s="70">
        <v>0</v>
      </c>
      <c r="P27" s="4"/>
      <c r="Q27" s="25">
        <v>0</v>
      </c>
      <c r="R27" s="32">
        <f t="shared" si="0"/>
        <v>0</v>
      </c>
      <c r="S27" s="31">
        <v>0</v>
      </c>
      <c r="T27" s="8"/>
      <c r="U27" s="25">
        <v>0</v>
      </c>
      <c r="V27" s="41">
        <f t="shared" si="1"/>
        <v>0</v>
      </c>
      <c r="W27" s="71">
        <v>0</v>
      </c>
      <c r="X27" s="25">
        <v>0</v>
      </c>
      <c r="Y27" s="32">
        <f t="shared" si="2"/>
        <v>0</v>
      </c>
      <c r="Z27" s="58">
        <f t="shared" si="3"/>
        <v>0</v>
      </c>
      <c r="AA27" s="13"/>
      <c r="AB27" s="62" t="s">
        <v>172</v>
      </c>
    </row>
    <row r="28" spans="1:28" ht="30.75" thickBot="1">
      <c r="A28" s="190">
        <v>14</v>
      </c>
      <c r="B28" s="74"/>
      <c r="C28" s="74" t="s">
        <v>133</v>
      </c>
      <c r="D28" s="75" t="s">
        <v>150</v>
      </c>
      <c r="E28" s="195"/>
      <c r="F28" s="56"/>
      <c r="G28" s="246" t="s">
        <v>160</v>
      </c>
      <c r="H28" s="56" t="s">
        <v>173</v>
      </c>
      <c r="I28" s="56">
        <v>105</v>
      </c>
      <c r="J28" s="196">
        <v>3</v>
      </c>
      <c r="K28" s="55">
        <v>0</v>
      </c>
      <c r="L28" s="56"/>
      <c r="M28" s="57">
        <v>0</v>
      </c>
      <c r="N28" s="84">
        <f t="shared" si="4"/>
        <v>0</v>
      </c>
      <c r="O28" s="83">
        <v>0</v>
      </c>
      <c r="P28" s="77"/>
      <c r="Q28" s="80">
        <v>0</v>
      </c>
      <c r="R28" s="33">
        <f t="shared" si="0"/>
        <v>0</v>
      </c>
      <c r="S28" s="81">
        <v>0</v>
      </c>
      <c r="T28" s="73"/>
      <c r="U28" s="80">
        <v>0</v>
      </c>
      <c r="V28" s="42">
        <f t="shared" si="1"/>
        <v>0</v>
      </c>
      <c r="W28" s="72">
        <v>0</v>
      </c>
      <c r="X28" s="80">
        <v>0</v>
      </c>
      <c r="Y28" s="33">
        <f t="shared" si="2"/>
        <v>0</v>
      </c>
      <c r="Z28" s="59">
        <f t="shared" si="3"/>
        <v>0</v>
      </c>
      <c r="AA28" s="63"/>
      <c r="AB28" s="64" t="s">
        <v>172</v>
      </c>
    </row>
    <row r="29" ht="15" hidden="1"/>
    <row r="30" ht="15" hidden="1"/>
    <row r="31" spans="7:13" ht="21" customHeight="1">
      <c r="G31" t="s">
        <v>67</v>
      </c>
      <c r="M31" t="s">
        <v>69</v>
      </c>
    </row>
    <row r="32" ht="4.5" customHeight="1"/>
    <row r="33" spans="7:13" ht="15">
      <c r="G33" t="s">
        <v>68</v>
      </c>
      <c r="M33" t="s">
        <v>70</v>
      </c>
    </row>
  </sheetData>
  <sheetProtection/>
  <mergeCells count="14">
    <mergeCell ref="W11:Y11"/>
    <mergeCell ref="S11:V11"/>
    <mergeCell ref="O11:R11"/>
    <mergeCell ref="K11:N11"/>
    <mergeCell ref="A1:AB1"/>
    <mergeCell ref="A2:AB2"/>
    <mergeCell ref="A3:AB3"/>
    <mergeCell ref="A9:AA9"/>
    <mergeCell ref="A10:AA10"/>
    <mergeCell ref="A4:AA4"/>
    <mergeCell ref="A5:AA5"/>
    <mergeCell ref="A6:AA6"/>
    <mergeCell ref="A7:AA7"/>
    <mergeCell ref="A8:AA8"/>
  </mergeCells>
  <printOptions horizontalCentered="1"/>
  <pageMargins left="0.7086614173228347" right="0.7086614173228347" top="0.2755905511811024" bottom="0.31496062992125984" header="0.31496062992125984" footer="0.3149606299212598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2">
      <selection activeCell="I15" sqref="I15"/>
    </sheetView>
  </sheetViews>
  <sheetFormatPr defaultColWidth="9.140625" defaultRowHeight="15"/>
  <cols>
    <col min="1" max="1" width="5.28125" style="0" customWidth="1"/>
    <col min="3" max="3" width="14.8515625" style="0" customWidth="1"/>
    <col min="4" max="4" width="17.57421875" style="0" customWidth="1"/>
    <col min="5" max="5" width="9.8515625" style="0" customWidth="1"/>
    <col min="6" max="6" width="19.57421875" style="0" customWidth="1"/>
    <col min="7" max="7" width="6.140625" style="0" customWidth="1"/>
    <col min="8" max="8" width="9.421875" style="0" customWidth="1"/>
    <col min="9" max="9" width="7.8515625" style="0" customWidth="1"/>
    <col min="10" max="10" width="5.7109375" style="0" customWidth="1"/>
    <col min="12" max="12" width="15.140625" style="0" customWidth="1"/>
    <col min="13" max="13" width="11.57421875" style="0" customWidth="1"/>
    <col min="14" max="14" width="14.421875" style="0" customWidth="1"/>
  </cols>
  <sheetData>
    <row r="1" spans="1:14" s="111" customFormat="1" ht="15" hidden="1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20.25" customHeight="1">
      <c r="A2" s="277" t="s">
        <v>179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21" customHeight="1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2" ht="14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110"/>
    </row>
    <row r="5" spans="1:14" ht="15" customHeight="1">
      <c r="A5" s="277" t="s">
        <v>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21">
      <c r="A6" s="280" t="s">
        <v>18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</row>
    <row r="7" spans="1:13" ht="15" customHeight="1" hidden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11"/>
      <c r="M7" s="118">
        <v>224</v>
      </c>
    </row>
    <row r="8" spans="1:14" ht="21">
      <c r="A8" s="280" t="s">
        <v>47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</row>
    <row r="9" spans="1:13" ht="15.75" thickBot="1">
      <c r="A9" s="275"/>
      <c r="B9" s="275"/>
      <c r="C9" s="275"/>
      <c r="D9" s="275"/>
      <c r="E9" s="275"/>
      <c r="F9" s="275"/>
      <c r="G9" s="275"/>
      <c r="H9" s="275"/>
      <c r="I9" s="275"/>
      <c r="J9" s="275"/>
      <c r="M9" s="118"/>
    </row>
    <row r="10" spans="1:14" ht="15" hidden="1">
      <c r="A10" s="66"/>
      <c r="B10" s="68"/>
      <c r="C10" s="68"/>
      <c r="D10" s="68"/>
      <c r="E10" s="68"/>
      <c r="F10" s="68"/>
      <c r="G10" s="68"/>
      <c r="H10" s="68"/>
      <c r="I10" s="93"/>
      <c r="J10" s="26"/>
      <c r="K10" s="119"/>
      <c r="L10" s="26"/>
      <c r="M10" s="116"/>
      <c r="N10" s="119"/>
    </row>
    <row r="11" spans="1:14" ht="15" hidden="1">
      <c r="A11" s="69"/>
      <c r="B11" s="3"/>
      <c r="C11" s="3"/>
      <c r="D11" s="3"/>
      <c r="E11" s="3"/>
      <c r="F11" s="3"/>
      <c r="G11" s="3"/>
      <c r="H11" s="3"/>
      <c r="I11" s="21"/>
      <c r="J11" s="27"/>
      <c r="K11" s="120"/>
      <c r="L11" s="27"/>
      <c r="M11" s="117"/>
      <c r="N11" s="120"/>
    </row>
    <row r="12" spans="1:14" ht="15.75" hidden="1" thickBot="1">
      <c r="A12" s="69"/>
      <c r="B12" s="3"/>
      <c r="C12" s="3"/>
      <c r="D12" s="3"/>
      <c r="E12" s="3"/>
      <c r="F12" s="3"/>
      <c r="G12" s="3"/>
      <c r="H12" s="3"/>
      <c r="I12" s="21"/>
      <c r="J12" s="27"/>
      <c r="K12" s="120"/>
      <c r="L12" s="27"/>
      <c r="M12" s="117"/>
      <c r="N12" s="120"/>
    </row>
    <row r="13" spans="1:15" ht="109.5" customHeight="1" thickBot="1">
      <c r="A13" s="129" t="s">
        <v>0</v>
      </c>
      <c r="B13" s="130" t="s">
        <v>1</v>
      </c>
      <c r="C13" s="130" t="s">
        <v>2</v>
      </c>
      <c r="D13" s="130" t="s">
        <v>3</v>
      </c>
      <c r="E13" s="130" t="s">
        <v>4</v>
      </c>
      <c r="F13" s="130" t="s">
        <v>38</v>
      </c>
      <c r="G13" s="131" t="s">
        <v>39</v>
      </c>
      <c r="H13" s="130" t="s">
        <v>5</v>
      </c>
      <c r="I13" s="132" t="s">
        <v>36</v>
      </c>
      <c r="J13" s="133" t="s">
        <v>6</v>
      </c>
      <c r="K13" s="134" t="s">
        <v>65</v>
      </c>
      <c r="L13" s="142" t="s">
        <v>66</v>
      </c>
      <c r="M13" s="143" t="s">
        <v>180</v>
      </c>
      <c r="N13" s="152" t="s">
        <v>37</v>
      </c>
      <c r="O13" s="126"/>
    </row>
    <row r="14" spans="1:14" ht="25.5">
      <c r="A14" s="144">
        <v>1</v>
      </c>
      <c r="B14" s="145" t="s">
        <v>132</v>
      </c>
      <c r="C14" s="146" t="s">
        <v>193</v>
      </c>
      <c r="D14" s="147" t="s">
        <v>139</v>
      </c>
      <c r="E14" s="148" t="s">
        <v>195</v>
      </c>
      <c r="F14" s="240" t="s">
        <v>162</v>
      </c>
      <c r="G14" s="148" t="s">
        <v>192</v>
      </c>
      <c r="H14" s="148">
        <v>106</v>
      </c>
      <c r="I14" s="149">
        <v>1</v>
      </c>
      <c r="J14" s="150">
        <v>227</v>
      </c>
      <c r="K14" s="151" t="s">
        <v>171</v>
      </c>
      <c r="L14" s="136">
        <f>SUM(J14:J16)-MIN(J14:J16)</f>
        <v>431</v>
      </c>
      <c r="M14" s="305" t="s">
        <v>171</v>
      </c>
      <c r="N14" s="303">
        <v>1</v>
      </c>
    </row>
    <row r="15" spans="1:14" ht="25.5">
      <c r="A15" s="71">
        <v>2</v>
      </c>
      <c r="B15" s="11" t="s">
        <v>132</v>
      </c>
      <c r="C15" s="14" t="s">
        <v>193</v>
      </c>
      <c r="D15" s="16" t="s">
        <v>139</v>
      </c>
      <c r="E15" s="4" t="s">
        <v>195</v>
      </c>
      <c r="F15" s="24" t="s">
        <v>214</v>
      </c>
      <c r="G15" s="4" t="s">
        <v>192</v>
      </c>
      <c r="H15" s="4">
        <v>106</v>
      </c>
      <c r="I15" s="23">
        <v>2</v>
      </c>
      <c r="J15" s="28">
        <v>204</v>
      </c>
      <c r="K15" s="97" t="s">
        <v>171</v>
      </c>
      <c r="L15" s="137">
        <f>L14</f>
        <v>431</v>
      </c>
      <c r="M15" s="299"/>
      <c r="N15" s="297"/>
    </row>
    <row r="16" spans="1:14" ht="25.5">
      <c r="A16" s="71">
        <v>3</v>
      </c>
      <c r="B16" s="11" t="s">
        <v>132</v>
      </c>
      <c r="C16" s="14" t="s">
        <v>193</v>
      </c>
      <c r="D16" s="16" t="s">
        <v>139</v>
      </c>
      <c r="E16" s="4" t="s">
        <v>195</v>
      </c>
      <c r="F16" s="24" t="s">
        <v>212</v>
      </c>
      <c r="G16" s="4" t="s">
        <v>194</v>
      </c>
      <c r="H16" s="4">
        <v>106</v>
      </c>
      <c r="I16" s="23">
        <v>3</v>
      </c>
      <c r="J16" s="28">
        <v>152</v>
      </c>
      <c r="K16" s="97" t="s">
        <v>171</v>
      </c>
      <c r="L16" s="138">
        <f>L15</f>
        <v>431</v>
      </c>
      <c r="M16" s="300"/>
      <c r="N16" s="298"/>
    </row>
    <row r="17" spans="1:14" ht="38.25">
      <c r="A17" s="71">
        <v>4</v>
      </c>
      <c r="B17" s="11" t="s">
        <v>131</v>
      </c>
      <c r="C17" s="12" t="s">
        <v>148</v>
      </c>
      <c r="D17" s="16" t="s">
        <v>137</v>
      </c>
      <c r="E17" s="4" t="s">
        <v>195</v>
      </c>
      <c r="F17" s="24" t="s">
        <v>178</v>
      </c>
      <c r="G17" s="4" t="s">
        <v>194</v>
      </c>
      <c r="H17" s="4">
        <v>104</v>
      </c>
      <c r="I17" s="23">
        <v>3</v>
      </c>
      <c r="J17" s="28">
        <v>82</v>
      </c>
      <c r="K17" s="97" t="s">
        <v>171</v>
      </c>
      <c r="L17" s="139">
        <f>SUM(J17:J19)-MIN(J17:J19)</f>
        <v>151</v>
      </c>
      <c r="M17" s="301" t="s">
        <v>171</v>
      </c>
      <c r="N17" s="304">
        <v>2</v>
      </c>
    </row>
    <row r="18" spans="1:14" ht="30">
      <c r="A18" s="71">
        <v>5</v>
      </c>
      <c r="B18" s="11" t="s">
        <v>131</v>
      </c>
      <c r="C18" s="12" t="s">
        <v>148</v>
      </c>
      <c r="D18" s="16" t="s">
        <v>137</v>
      </c>
      <c r="E18" s="4" t="s">
        <v>195</v>
      </c>
      <c r="F18" s="24" t="s">
        <v>206</v>
      </c>
      <c r="G18" s="4" t="s">
        <v>173</v>
      </c>
      <c r="H18" s="4">
        <v>104</v>
      </c>
      <c r="I18" s="23">
        <v>2</v>
      </c>
      <c r="J18" s="28">
        <v>69</v>
      </c>
      <c r="K18" s="62" t="s">
        <v>171</v>
      </c>
      <c r="L18" s="137">
        <f>L17</f>
        <v>151</v>
      </c>
      <c r="M18" s="299"/>
      <c r="N18" s="297"/>
    </row>
    <row r="19" spans="1:14" ht="30">
      <c r="A19" s="71">
        <v>6</v>
      </c>
      <c r="B19" s="11" t="s">
        <v>131</v>
      </c>
      <c r="C19" s="12" t="s">
        <v>148</v>
      </c>
      <c r="D19" s="16" t="s">
        <v>137</v>
      </c>
      <c r="E19" s="4" t="s">
        <v>195</v>
      </c>
      <c r="F19" s="24" t="s">
        <v>205</v>
      </c>
      <c r="G19" s="4" t="s">
        <v>173</v>
      </c>
      <c r="H19" s="4">
        <v>104</v>
      </c>
      <c r="I19" s="23">
        <v>1</v>
      </c>
      <c r="J19" s="28">
        <v>63</v>
      </c>
      <c r="K19" s="62" t="s">
        <v>171</v>
      </c>
      <c r="L19" s="138">
        <f>L18</f>
        <v>151</v>
      </c>
      <c r="M19" s="300"/>
      <c r="N19" s="298"/>
    </row>
    <row r="20" spans="1:14" ht="30">
      <c r="A20" s="71">
        <v>7</v>
      </c>
      <c r="B20" s="11" t="s">
        <v>131</v>
      </c>
      <c r="C20" s="12" t="s">
        <v>147</v>
      </c>
      <c r="D20" s="16" t="s">
        <v>136</v>
      </c>
      <c r="E20" s="4" t="s">
        <v>195</v>
      </c>
      <c r="F20" s="24" t="s">
        <v>213</v>
      </c>
      <c r="G20" s="4" t="s">
        <v>173</v>
      </c>
      <c r="H20" s="4">
        <v>103</v>
      </c>
      <c r="I20" s="23">
        <v>2</v>
      </c>
      <c r="J20" s="44">
        <v>82</v>
      </c>
      <c r="K20" s="62" t="s">
        <v>171</v>
      </c>
      <c r="L20" s="139">
        <f>SUM(J20:J22)-MIN(J20:J22)</f>
        <v>127</v>
      </c>
      <c r="M20" s="301" t="s">
        <v>171</v>
      </c>
      <c r="N20" s="304">
        <v>3</v>
      </c>
    </row>
    <row r="21" spans="1:14" ht="30">
      <c r="A21" s="127">
        <v>8</v>
      </c>
      <c r="B21" s="11" t="s">
        <v>131</v>
      </c>
      <c r="C21" s="12" t="s">
        <v>147</v>
      </c>
      <c r="D21" s="46" t="s">
        <v>136</v>
      </c>
      <c r="E21" s="15" t="s">
        <v>195</v>
      </c>
      <c r="F21" s="122" t="s">
        <v>217</v>
      </c>
      <c r="G21" s="15" t="s">
        <v>173</v>
      </c>
      <c r="H21" s="15">
        <v>103</v>
      </c>
      <c r="I21" s="123">
        <v>3</v>
      </c>
      <c r="J21" s="124">
        <v>45</v>
      </c>
      <c r="K21" s="62" t="s">
        <v>171</v>
      </c>
      <c r="L21" s="137">
        <f>L20</f>
        <v>127</v>
      </c>
      <c r="M21" s="299"/>
      <c r="N21" s="297"/>
    </row>
    <row r="22" spans="1:14" ht="30">
      <c r="A22" s="71">
        <v>9</v>
      </c>
      <c r="B22" s="8" t="s">
        <v>131</v>
      </c>
      <c r="C22" s="43" t="s">
        <v>147</v>
      </c>
      <c r="D22" s="16" t="s">
        <v>136</v>
      </c>
      <c r="E22" s="4" t="s">
        <v>195</v>
      </c>
      <c r="F22" s="24" t="s">
        <v>153</v>
      </c>
      <c r="G22" s="4" t="s">
        <v>173</v>
      </c>
      <c r="H22" s="4">
        <v>103</v>
      </c>
      <c r="I22" s="82">
        <v>1</v>
      </c>
      <c r="J22" s="28">
        <v>39</v>
      </c>
      <c r="K22" s="65" t="s">
        <v>171</v>
      </c>
      <c r="L22" s="138">
        <f>L21</f>
        <v>127</v>
      </c>
      <c r="M22" s="300"/>
      <c r="N22" s="298"/>
    </row>
    <row r="23" spans="1:14" ht="30">
      <c r="A23" s="71">
        <v>10</v>
      </c>
      <c r="B23" s="11" t="s">
        <v>131</v>
      </c>
      <c r="C23" s="14" t="s">
        <v>147</v>
      </c>
      <c r="D23" s="16" t="s">
        <v>135</v>
      </c>
      <c r="E23" s="4" t="s">
        <v>195</v>
      </c>
      <c r="F23" s="24" t="s">
        <v>156</v>
      </c>
      <c r="G23" s="4" t="s">
        <v>173</v>
      </c>
      <c r="H23" s="4">
        <v>102</v>
      </c>
      <c r="I23" s="82">
        <v>3</v>
      </c>
      <c r="J23" s="28">
        <v>56</v>
      </c>
      <c r="K23" s="62" t="s">
        <v>171</v>
      </c>
      <c r="L23" s="139">
        <f>SUM(J23:J25)-MIN(J23:J25)</f>
        <v>104</v>
      </c>
      <c r="M23" s="301" t="s">
        <v>171</v>
      </c>
      <c r="N23" s="293">
        <v>4</v>
      </c>
    </row>
    <row r="24" spans="1:14" ht="30">
      <c r="A24" s="71">
        <v>11</v>
      </c>
      <c r="B24" s="11" t="s">
        <v>131</v>
      </c>
      <c r="C24" s="14" t="s">
        <v>147</v>
      </c>
      <c r="D24" s="16" t="s">
        <v>135</v>
      </c>
      <c r="E24" s="4" t="s">
        <v>195</v>
      </c>
      <c r="F24" s="24" t="s">
        <v>157</v>
      </c>
      <c r="G24" s="4" t="s">
        <v>173</v>
      </c>
      <c r="H24" s="4">
        <v>102</v>
      </c>
      <c r="I24" s="82">
        <v>2</v>
      </c>
      <c r="J24" s="28">
        <v>48</v>
      </c>
      <c r="K24" s="62" t="s">
        <v>171</v>
      </c>
      <c r="L24" s="137">
        <f>L23</f>
        <v>104</v>
      </c>
      <c r="M24" s="299"/>
      <c r="N24" s="294"/>
    </row>
    <row r="25" spans="1:14" ht="30">
      <c r="A25" s="71">
        <v>12</v>
      </c>
      <c r="B25" s="11" t="s">
        <v>131</v>
      </c>
      <c r="C25" s="14" t="s">
        <v>147</v>
      </c>
      <c r="D25" s="16" t="s">
        <v>135</v>
      </c>
      <c r="E25" s="4" t="s">
        <v>195</v>
      </c>
      <c r="F25" s="24" t="s">
        <v>152</v>
      </c>
      <c r="G25" s="4" t="s">
        <v>173</v>
      </c>
      <c r="H25" s="4">
        <v>102</v>
      </c>
      <c r="I25" s="82">
        <v>1</v>
      </c>
      <c r="J25" s="28">
        <v>42</v>
      </c>
      <c r="K25" s="62" t="s">
        <v>171</v>
      </c>
      <c r="L25" s="138">
        <f>L24</f>
        <v>104</v>
      </c>
      <c r="M25" s="300"/>
      <c r="N25" s="295"/>
    </row>
    <row r="26" spans="1:14" ht="30">
      <c r="A26" s="71">
        <v>13</v>
      </c>
      <c r="B26" s="11" t="s">
        <v>133</v>
      </c>
      <c r="C26" s="12" t="s">
        <v>150</v>
      </c>
      <c r="D26" s="16" t="s">
        <v>138</v>
      </c>
      <c r="E26" s="4" t="s">
        <v>195</v>
      </c>
      <c r="F26" s="24" t="s">
        <v>155</v>
      </c>
      <c r="G26" s="4" t="s">
        <v>173</v>
      </c>
      <c r="H26" s="4">
        <v>105</v>
      </c>
      <c r="I26" s="82">
        <v>2</v>
      </c>
      <c r="J26" s="28">
        <v>56</v>
      </c>
      <c r="K26" s="62" t="s">
        <v>171</v>
      </c>
      <c r="L26" s="139">
        <f>SUM(J26:J28)-MIN(J26:J28)</f>
        <v>85</v>
      </c>
      <c r="M26" s="301" t="s">
        <v>171</v>
      </c>
      <c r="N26" s="293">
        <v>5</v>
      </c>
    </row>
    <row r="27" spans="1:14" ht="30">
      <c r="A27" s="71">
        <v>14</v>
      </c>
      <c r="B27" s="11" t="s">
        <v>133</v>
      </c>
      <c r="C27" s="12" t="s">
        <v>150</v>
      </c>
      <c r="D27" s="16" t="s">
        <v>138</v>
      </c>
      <c r="E27" s="4" t="s">
        <v>195</v>
      </c>
      <c r="F27" s="24" t="s">
        <v>158</v>
      </c>
      <c r="G27" s="4" t="s">
        <v>173</v>
      </c>
      <c r="H27" s="4">
        <v>105</v>
      </c>
      <c r="I27" s="82">
        <v>1</v>
      </c>
      <c r="J27" s="28">
        <v>29</v>
      </c>
      <c r="K27" s="62" t="s">
        <v>171</v>
      </c>
      <c r="L27" s="137">
        <f>L26</f>
        <v>85</v>
      </c>
      <c r="M27" s="299"/>
      <c r="N27" s="294"/>
    </row>
    <row r="28" spans="1:14" ht="30">
      <c r="A28" s="71">
        <v>15</v>
      </c>
      <c r="B28" s="11" t="s">
        <v>133</v>
      </c>
      <c r="C28" s="12" t="s">
        <v>150</v>
      </c>
      <c r="D28" s="16" t="s">
        <v>138</v>
      </c>
      <c r="E28" s="4" t="s">
        <v>195</v>
      </c>
      <c r="F28" s="24" t="s">
        <v>215</v>
      </c>
      <c r="G28" s="4" t="s">
        <v>173</v>
      </c>
      <c r="H28" s="4">
        <v>105</v>
      </c>
      <c r="I28" s="82">
        <v>3</v>
      </c>
      <c r="J28" s="28">
        <v>0</v>
      </c>
      <c r="K28" s="62" t="s">
        <v>172</v>
      </c>
      <c r="L28" s="138">
        <f>L27</f>
        <v>85</v>
      </c>
      <c r="M28" s="300"/>
      <c r="N28" s="295"/>
    </row>
    <row r="29" spans="1:14" ht="26.25">
      <c r="A29" s="127">
        <v>16</v>
      </c>
      <c r="B29" s="11" t="s">
        <v>130</v>
      </c>
      <c r="C29" s="14" t="s">
        <v>146</v>
      </c>
      <c r="D29" s="46" t="s">
        <v>181</v>
      </c>
      <c r="E29" s="15" t="s">
        <v>195</v>
      </c>
      <c r="F29" s="122" t="s">
        <v>159</v>
      </c>
      <c r="G29" s="15" t="s">
        <v>173</v>
      </c>
      <c r="H29" s="15">
        <v>101</v>
      </c>
      <c r="I29" s="53">
        <v>1</v>
      </c>
      <c r="J29" s="124">
        <v>0</v>
      </c>
      <c r="K29" s="62" t="s">
        <v>172</v>
      </c>
      <c r="L29" s="139">
        <f>SUM(J29:J31)-MIN(J29:J31)</f>
        <v>0</v>
      </c>
      <c r="M29" s="301" t="s">
        <v>172</v>
      </c>
      <c r="N29" s="293">
        <v>6</v>
      </c>
    </row>
    <row r="30" spans="1:14" ht="26.25">
      <c r="A30" s="71">
        <v>17</v>
      </c>
      <c r="B30" s="8" t="s">
        <v>130</v>
      </c>
      <c r="C30" s="9" t="s">
        <v>146</v>
      </c>
      <c r="D30" s="16" t="s">
        <v>181</v>
      </c>
      <c r="E30" s="4" t="s">
        <v>195</v>
      </c>
      <c r="F30" s="24" t="s">
        <v>154</v>
      </c>
      <c r="G30" s="4" t="s">
        <v>173</v>
      </c>
      <c r="H30" s="4">
        <v>101</v>
      </c>
      <c r="I30" s="4">
        <v>2</v>
      </c>
      <c r="J30" s="28">
        <v>0</v>
      </c>
      <c r="K30" s="65" t="s">
        <v>172</v>
      </c>
      <c r="L30" s="137">
        <f>L29</f>
        <v>0</v>
      </c>
      <c r="M30" s="299"/>
      <c r="N30" s="294"/>
    </row>
    <row r="31" spans="1:14" ht="27" thickBot="1">
      <c r="A31" s="72">
        <v>18</v>
      </c>
      <c r="B31" s="73" t="s">
        <v>130</v>
      </c>
      <c r="C31" s="135" t="s">
        <v>146</v>
      </c>
      <c r="D31" s="76" t="s">
        <v>181</v>
      </c>
      <c r="E31" s="77" t="s">
        <v>195</v>
      </c>
      <c r="F31" s="78" t="s">
        <v>219</v>
      </c>
      <c r="G31" s="77" t="s">
        <v>173</v>
      </c>
      <c r="H31" s="77">
        <v>101</v>
      </c>
      <c r="I31" s="77">
        <v>3</v>
      </c>
      <c r="J31" s="29">
        <v>0</v>
      </c>
      <c r="K31" s="64" t="s">
        <v>172</v>
      </c>
      <c r="L31" s="140">
        <f>L30</f>
        <v>0</v>
      </c>
      <c r="M31" s="302"/>
      <c r="N31" s="296"/>
    </row>
    <row r="32" spans="1:14" ht="30">
      <c r="A32" s="71">
        <v>19</v>
      </c>
      <c r="B32" s="8" t="s">
        <v>131</v>
      </c>
      <c r="C32" s="43" t="s">
        <v>148</v>
      </c>
      <c r="D32" s="16" t="s">
        <v>140</v>
      </c>
      <c r="E32" s="4" t="s">
        <v>196</v>
      </c>
      <c r="F32" s="24" t="s">
        <v>216</v>
      </c>
      <c r="G32" s="4" t="s">
        <v>192</v>
      </c>
      <c r="H32" s="4">
        <v>201</v>
      </c>
      <c r="I32" s="4">
        <v>3</v>
      </c>
      <c r="J32" s="28">
        <v>224</v>
      </c>
      <c r="K32" s="125" t="s">
        <v>171</v>
      </c>
      <c r="L32" s="141">
        <f>SUM(J32:J34)-MIN(J32:J34)</f>
        <v>444</v>
      </c>
      <c r="M32" s="299" t="s">
        <v>171</v>
      </c>
      <c r="N32" s="297">
        <v>1</v>
      </c>
    </row>
    <row r="33" spans="1:14" ht="30">
      <c r="A33" s="71">
        <v>20</v>
      </c>
      <c r="B33" s="11" t="s">
        <v>131</v>
      </c>
      <c r="C33" s="12" t="s">
        <v>148</v>
      </c>
      <c r="D33" s="16" t="s">
        <v>140</v>
      </c>
      <c r="E33" s="4" t="s">
        <v>196</v>
      </c>
      <c r="F33" s="24" t="s">
        <v>218</v>
      </c>
      <c r="G33" s="4" t="s">
        <v>192</v>
      </c>
      <c r="H33" s="4">
        <v>201</v>
      </c>
      <c r="I33" s="4">
        <v>2</v>
      </c>
      <c r="J33" s="28">
        <v>220</v>
      </c>
      <c r="K33" s="121" t="s">
        <v>171</v>
      </c>
      <c r="L33" s="137">
        <f>L32</f>
        <v>444</v>
      </c>
      <c r="M33" s="299"/>
      <c r="N33" s="297"/>
    </row>
    <row r="34" spans="1:14" ht="30">
      <c r="A34" s="71">
        <v>21</v>
      </c>
      <c r="B34" s="11" t="s">
        <v>131</v>
      </c>
      <c r="C34" s="12" t="s">
        <v>148</v>
      </c>
      <c r="D34" s="16" t="s">
        <v>140</v>
      </c>
      <c r="E34" s="4" t="s">
        <v>196</v>
      </c>
      <c r="F34" s="24" t="s">
        <v>207</v>
      </c>
      <c r="G34" s="4" t="s">
        <v>192</v>
      </c>
      <c r="H34" s="4">
        <v>201</v>
      </c>
      <c r="I34" s="4">
        <v>1</v>
      </c>
      <c r="J34" s="28">
        <v>176</v>
      </c>
      <c r="K34" s="121" t="s">
        <v>171</v>
      </c>
      <c r="L34" s="138">
        <f>L33</f>
        <v>444</v>
      </c>
      <c r="M34" s="300"/>
      <c r="N34" s="298"/>
    </row>
    <row r="35" spans="1:14" ht="45">
      <c r="A35" s="71">
        <v>22</v>
      </c>
      <c r="B35" s="8" t="s">
        <v>131</v>
      </c>
      <c r="C35" s="43" t="s">
        <v>149</v>
      </c>
      <c r="D35" s="16" t="s">
        <v>141</v>
      </c>
      <c r="E35" s="4" t="s">
        <v>196</v>
      </c>
      <c r="F35" s="24" t="s">
        <v>164</v>
      </c>
      <c r="G35" s="4" t="s">
        <v>192</v>
      </c>
      <c r="H35" s="4">
        <v>202</v>
      </c>
      <c r="I35" s="4">
        <v>2</v>
      </c>
      <c r="J35" s="28">
        <v>220</v>
      </c>
      <c r="K35" s="121" t="s">
        <v>171</v>
      </c>
      <c r="L35" s="139">
        <f>SUM(J35:J37)-MIN(J35:J37)</f>
        <v>344</v>
      </c>
      <c r="M35" s="301" t="s">
        <v>171</v>
      </c>
      <c r="N35" s="293">
        <v>2</v>
      </c>
    </row>
    <row r="36" spans="1:14" ht="45">
      <c r="A36" s="71">
        <v>23</v>
      </c>
      <c r="B36" s="8" t="s">
        <v>131</v>
      </c>
      <c r="C36" s="43" t="s">
        <v>149</v>
      </c>
      <c r="D36" s="16" t="s">
        <v>141</v>
      </c>
      <c r="E36" s="4" t="s">
        <v>196</v>
      </c>
      <c r="F36" s="24" t="s">
        <v>161</v>
      </c>
      <c r="G36" s="4" t="s">
        <v>192</v>
      </c>
      <c r="H36" s="4">
        <v>202</v>
      </c>
      <c r="I36" s="4">
        <v>1</v>
      </c>
      <c r="J36" s="28">
        <v>124</v>
      </c>
      <c r="K36" s="121" t="s">
        <v>171</v>
      </c>
      <c r="L36" s="137">
        <f>L35</f>
        <v>344</v>
      </c>
      <c r="M36" s="299"/>
      <c r="N36" s="294"/>
    </row>
    <row r="37" spans="1:14" ht="45">
      <c r="A37" s="71">
        <v>24</v>
      </c>
      <c r="B37" s="11" t="s">
        <v>131</v>
      </c>
      <c r="C37" s="12" t="s">
        <v>149</v>
      </c>
      <c r="D37" s="16" t="s">
        <v>141</v>
      </c>
      <c r="E37" s="4" t="s">
        <v>196</v>
      </c>
      <c r="F37" s="24" t="s">
        <v>166</v>
      </c>
      <c r="G37" s="4" t="s">
        <v>192</v>
      </c>
      <c r="H37" s="4">
        <v>202</v>
      </c>
      <c r="I37" s="4">
        <v>3</v>
      </c>
      <c r="J37" s="28">
        <v>30</v>
      </c>
      <c r="K37" s="121" t="s">
        <v>172</v>
      </c>
      <c r="L37" s="138">
        <f>L36</f>
        <v>344</v>
      </c>
      <c r="M37" s="300"/>
      <c r="N37" s="295"/>
    </row>
    <row r="38" spans="1:14" ht="45">
      <c r="A38" s="71">
        <v>25</v>
      </c>
      <c r="B38" s="11" t="s">
        <v>131</v>
      </c>
      <c r="C38" s="12" t="s">
        <v>149</v>
      </c>
      <c r="D38" s="16" t="s">
        <v>142</v>
      </c>
      <c r="E38" s="4" t="s">
        <v>196</v>
      </c>
      <c r="F38" s="24" t="s">
        <v>174</v>
      </c>
      <c r="G38" s="4" t="s">
        <v>194</v>
      </c>
      <c r="H38" s="4">
        <v>203</v>
      </c>
      <c r="I38" s="4">
        <v>1</v>
      </c>
      <c r="J38" s="28">
        <v>150</v>
      </c>
      <c r="K38" s="121" t="s">
        <v>171</v>
      </c>
      <c r="L38" s="139">
        <f>SUM(J38:J40)-MIN(J38:J40)</f>
        <v>254</v>
      </c>
      <c r="M38" s="301" t="s">
        <v>171</v>
      </c>
      <c r="N38" s="293">
        <v>3</v>
      </c>
    </row>
    <row r="39" spans="1:14" ht="45">
      <c r="A39" s="71">
        <v>26</v>
      </c>
      <c r="B39" s="11" t="s">
        <v>131</v>
      </c>
      <c r="C39" s="12" t="s">
        <v>149</v>
      </c>
      <c r="D39" s="16" t="s">
        <v>142</v>
      </c>
      <c r="E39" s="4" t="s">
        <v>196</v>
      </c>
      <c r="F39" s="24" t="s">
        <v>220</v>
      </c>
      <c r="G39" s="4" t="s">
        <v>194</v>
      </c>
      <c r="H39" s="4">
        <v>203</v>
      </c>
      <c r="I39" s="4">
        <v>3</v>
      </c>
      <c r="J39" s="28">
        <v>104</v>
      </c>
      <c r="K39" s="121" t="s">
        <v>171</v>
      </c>
      <c r="L39" s="137">
        <f>L38</f>
        <v>254</v>
      </c>
      <c r="M39" s="299"/>
      <c r="N39" s="294"/>
    </row>
    <row r="40" spans="1:14" ht="45">
      <c r="A40" s="71">
        <v>27</v>
      </c>
      <c r="B40" s="8" t="s">
        <v>131</v>
      </c>
      <c r="C40" s="43" t="s">
        <v>149</v>
      </c>
      <c r="D40" s="16" t="s">
        <v>142</v>
      </c>
      <c r="E40" s="4" t="s">
        <v>196</v>
      </c>
      <c r="F40" s="24" t="s">
        <v>175</v>
      </c>
      <c r="G40" s="4" t="s">
        <v>194</v>
      </c>
      <c r="H40" s="4">
        <v>203</v>
      </c>
      <c r="I40" s="4">
        <v>2</v>
      </c>
      <c r="J40" s="28">
        <v>90</v>
      </c>
      <c r="K40" s="121" t="s">
        <v>171</v>
      </c>
      <c r="L40" s="138">
        <f>L39</f>
        <v>254</v>
      </c>
      <c r="M40" s="300"/>
      <c r="N40" s="295"/>
    </row>
    <row r="41" spans="1:14" ht="30">
      <c r="A41" s="71">
        <v>28</v>
      </c>
      <c r="B41" s="8" t="s">
        <v>131</v>
      </c>
      <c r="C41" s="43" t="s">
        <v>148</v>
      </c>
      <c r="D41" s="16" t="s">
        <v>143</v>
      </c>
      <c r="E41" s="4" t="s">
        <v>196</v>
      </c>
      <c r="F41" s="24" t="s">
        <v>176</v>
      </c>
      <c r="G41" s="4" t="s">
        <v>194</v>
      </c>
      <c r="H41" s="4">
        <v>204</v>
      </c>
      <c r="I41" s="4">
        <v>2</v>
      </c>
      <c r="J41" s="28">
        <v>84</v>
      </c>
      <c r="K41" s="121" t="s">
        <v>171</v>
      </c>
      <c r="L41" s="139">
        <f>SUM(J41:J43)-MIN(J41:J43)</f>
        <v>131</v>
      </c>
      <c r="M41" s="301" t="s">
        <v>171</v>
      </c>
      <c r="N41" s="293">
        <v>4</v>
      </c>
    </row>
    <row r="42" spans="1:14" ht="30">
      <c r="A42" s="71">
        <v>29</v>
      </c>
      <c r="B42" s="11" t="s">
        <v>131</v>
      </c>
      <c r="C42" s="12" t="s">
        <v>148</v>
      </c>
      <c r="D42" s="16" t="s">
        <v>143</v>
      </c>
      <c r="E42" s="4" t="s">
        <v>196</v>
      </c>
      <c r="F42" s="24" t="s">
        <v>221</v>
      </c>
      <c r="G42" s="4" t="s">
        <v>194</v>
      </c>
      <c r="H42" s="4">
        <v>204</v>
      </c>
      <c r="I42" s="4">
        <v>1</v>
      </c>
      <c r="J42" s="28">
        <v>46</v>
      </c>
      <c r="K42" s="121" t="s">
        <v>171</v>
      </c>
      <c r="L42" s="137">
        <f>L41</f>
        <v>131</v>
      </c>
      <c r="M42" s="299"/>
      <c r="N42" s="294"/>
    </row>
    <row r="43" spans="1:14" ht="30.75" thickBot="1">
      <c r="A43" s="72">
        <v>30</v>
      </c>
      <c r="B43" s="74" t="s">
        <v>131</v>
      </c>
      <c r="C43" s="75" t="s">
        <v>148</v>
      </c>
      <c r="D43" s="76" t="s">
        <v>143</v>
      </c>
      <c r="E43" s="77" t="s">
        <v>196</v>
      </c>
      <c r="F43" s="78" t="s">
        <v>177</v>
      </c>
      <c r="G43" s="77" t="s">
        <v>194</v>
      </c>
      <c r="H43" s="77">
        <v>204</v>
      </c>
      <c r="I43" s="77">
        <v>3</v>
      </c>
      <c r="J43" s="29">
        <v>47</v>
      </c>
      <c r="K43" s="128" t="s">
        <v>172</v>
      </c>
      <c r="L43" s="140">
        <f>L42</f>
        <v>131</v>
      </c>
      <c r="M43" s="302"/>
      <c r="N43" s="296"/>
    </row>
    <row r="46" spans="6:12" ht="15">
      <c r="F46" t="s">
        <v>67</v>
      </c>
      <c r="L46" t="s">
        <v>69</v>
      </c>
    </row>
    <row r="48" spans="6:12" ht="15">
      <c r="F48" t="s">
        <v>68</v>
      </c>
      <c r="L48" t="s">
        <v>70</v>
      </c>
    </row>
  </sheetData>
  <sheetProtection/>
  <mergeCells count="29">
    <mergeCell ref="N41:N43"/>
    <mergeCell ref="A1:N1"/>
    <mergeCell ref="A2:N2"/>
    <mergeCell ref="A3:N3"/>
    <mergeCell ref="A5:N5"/>
    <mergeCell ref="A6:N6"/>
    <mergeCell ref="A8:N8"/>
    <mergeCell ref="M14:M16"/>
    <mergeCell ref="M17:M19"/>
    <mergeCell ref="M20:M22"/>
    <mergeCell ref="M41:M43"/>
    <mergeCell ref="A7:K7"/>
    <mergeCell ref="A9:J9"/>
    <mergeCell ref="N14:N16"/>
    <mergeCell ref="N17:N19"/>
    <mergeCell ref="N20:N22"/>
    <mergeCell ref="N23:N25"/>
    <mergeCell ref="M23:M25"/>
    <mergeCell ref="M26:M28"/>
    <mergeCell ref="M29:M31"/>
    <mergeCell ref="A4:K4"/>
    <mergeCell ref="N26:N28"/>
    <mergeCell ref="N29:N31"/>
    <mergeCell ref="N32:N34"/>
    <mergeCell ref="N35:N37"/>
    <mergeCell ref="N38:N40"/>
    <mergeCell ref="M32:M34"/>
    <mergeCell ref="M35:M37"/>
    <mergeCell ref="M38:M40"/>
  </mergeCells>
  <printOptions horizontalCentered="1"/>
  <pageMargins left="0.7086614173228347" right="0.7086614173228347" top="0.15748031496062992" bottom="0.2362204724409449" header="0.15748031496062992" footer="0.15748031496062992"/>
  <pageSetup fitToHeight="2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E1">
      <pane ySplit="13" topLeftCell="A14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7.28125" style="0" customWidth="1"/>
    <col min="5" max="5" width="17.57421875" style="0" customWidth="1"/>
    <col min="6" max="6" width="9.8515625" style="0" customWidth="1"/>
    <col min="7" max="7" width="9.421875" style="0" customWidth="1"/>
    <col min="8" max="23" width="5.7109375" style="0" customWidth="1"/>
    <col min="24" max="24" width="10.7109375" style="0" customWidth="1"/>
    <col min="25" max="25" width="10.140625" style="0" customWidth="1"/>
  </cols>
  <sheetData>
    <row r="1" spans="1:26" ht="15" hidden="1">
      <c r="A1" s="306" t="s">
        <v>204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15">
      <c r="A2" s="277" t="s">
        <v>179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21" customHeight="1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</row>
    <row r="4" spans="1:26" ht="14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ht="15" customHeight="1">
      <c r="A5" s="277" t="s">
        <v>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ht="21">
      <c r="A6" s="280" t="s">
        <v>62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5" ht="15" customHeight="1" hidden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</row>
    <row r="8" spans="1:25" ht="21" hidden="1">
      <c r="A8" s="287" t="s">
        <v>47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</row>
    <row r="9" spans="1:25" ht="15.75" thickBo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</row>
    <row r="10" spans="1:26" ht="15.75" thickBot="1">
      <c r="A10" s="66"/>
      <c r="B10" s="67"/>
      <c r="C10" s="68"/>
      <c r="D10" s="204"/>
      <c r="E10" s="68"/>
      <c r="F10" s="68"/>
      <c r="G10" s="100"/>
      <c r="H10" s="289" t="s">
        <v>26</v>
      </c>
      <c r="I10" s="307"/>
      <c r="J10" s="307"/>
      <c r="K10" s="308"/>
      <c r="L10" s="309"/>
      <c r="M10" s="310" t="s">
        <v>27</v>
      </c>
      <c r="N10" s="307"/>
      <c r="O10" s="307"/>
      <c r="P10" s="307"/>
      <c r="Q10" s="308"/>
      <c r="R10" s="309"/>
      <c r="S10" s="310" t="s">
        <v>28</v>
      </c>
      <c r="T10" s="307"/>
      <c r="U10" s="308"/>
      <c r="V10" s="308"/>
      <c r="W10" s="169"/>
      <c r="X10" s="26"/>
      <c r="Y10" s="26"/>
      <c r="Z10" s="119"/>
    </row>
    <row r="11" spans="1:26" ht="15.75" hidden="1" thickBot="1">
      <c r="A11" s="69"/>
      <c r="B11" s="182"/>
      <c r="C11" s="3"/>
      <c r="D11" s="22"/>
      <c r="E11" s="3"/>
      <c r="F11" s="3"/>
      <c r="G11" s="101"/>
      <c r="H11" s="22"/>
      <c r="I11" s="21"/>
      <c r="J11" s="3"/>
      <c r="K11" s="22"/>
      <c r="L11" s="22"/>
      <c r="M11" s="3"/>
      <c r="N11" s="3"/>
      <c r="O11" s="3"/>
      <c r="P11" s="3"/>
      <c r="Q11" s="3"/>
      <c r="R11" s="3"/>
      <c r="S11" s="3"/>
      <c r="T11" s="3"/>
      <c r="U11" s="21"/>
      <c r="V11" s="21"/>
      <c r="W11" s="27"/>
      <c r="X11" s="27"/>
      <c r="Y11" s="27"/>
      <c r="Z11" s="120"/>
    </row>
    <row r="12" spans="1:26" ht="15.75" hidden="1" thickBot="1">
      <c r="A12" s="69"/>
      <c r="B12" s="182"/>
      <c r="C12" s="3"/>
      <c r="D12" s="22"/>
      <c r="E12" s="3"/>
      <c r="F12" s="3"/>
      <c r="G12" s="101"/>
      <c r="H12" s="18"/>
      <c r="I12" s="17"/>
      <c r="J12" s="3"/>
      <c r="K12" s="22"/>
      <c r="L12" s="18"/>
      <c r="M12" s="1"/>
      <c r="N12" s="3"/>
      <c r="O12" s="1"/>
      <c r="P12" s="1"/>
      <c r="Q12" s="3"/>
      <c r="R12" s="3"/>
      <c r="S12" s="3"/>
      <c r="T12" s="3"/>
      <c r="U12" s="21"/>
      <c r="V12" s="21"/>
      <c r="W12" s="27"/>
      <c r="X12" s="27"/>
      <c r="Y12" s="27"/>
      <c r="Z12" s="120"/>
    </row>
    <row r="13" spans="1:26" ht="116.25" customHeight="1" thickBot="1">
      <c r="A13" s="83" t="s">
        <v>0</v>
      </c>
      <c r="B13" s="84"/>
      <c r="C13" s="77" t="s">
        <v>1</v>
      </c>
      <c r="D13" s="160" t="s">
        <v>2</v>
      </c>
      <c r="E13" s="77" t="s">
        <v>3</v>
      </c>
      <c r="F13" s="77" t="s">
        <v>4</v>
      </c>
      <c r="G13" s="102" t="s">
        <v>5</v>
      </c>
      <c r="H13" s="154" t="s">
        <v>51</v>
      </c>
      <c r="I13" s="155" t="s">
        <v>52</v>
      </c>
      <c r="J13" s="156" t="s">
        <v>53</v>
      </c>
      <c r="K13" s="143" t="s">
        <v>25</v>
      </c>
      <c r="L13" s="186" t="s">
        <v>167</v>
      </c>
      <c r="M13" s="154" t="s">
        <v>46</v>
      </c>
      <c r="N13" s="155" t="s">
        <v>54</v>
      </c>
      <c r="O13" s="155" t="s">
        <v>55</v>
      </c>
      <c r="P13" s="156" t="s">
        <v>56</v>
      </c>
      <c r="Q13" s="185" t="s">
        <v>25</v>
      </c>
      <c r="R13" s="186" t="s">
        <v>168</v>
      </c>
      <c r="S13" s="154" t="s">
        <v>57</v>
      </c>
      <c r="T13" s="156" t="s">
        <v>58</v>
      </c>
      <c r="U13" s="143" t="s">
        <v>25</v>
      </c>
      <c r="V13" s="187" t="s">
        <v>169</v>
      </c>
      <c r="W13" s="36" t="s">
        <v>61</v>
      </c>
      <c r="X13" s="166" t="s">
        <v>59</v>
      </c>
      <c r="Y13" s="166" t="s">
        <v>60</v>
      </c>
      <c r="Z13" s="36" t="s">
        <v>65</v>
      </c>
    </row>
    <row r="14" spans="1:26" ht="23.25">
      <c r="A14" s="144">
        <v>1</v>
      </c>
      <c r="B14" s="216"/>
      <c r="C14" s="145" t="s">
        <v>131</v>
      </c>
      <c r="D14" s="241" t="s">
        <v>193</v>
      </c>
      <c r="E14" s="148" t="s">
        <v>139</v>
      </c>
      <c r="F14" s="148" t="s">
        <v>195</v>
      </c>
      <c r="G14" s="149">
        <v>106</v>
      </c>
      <c r="H14" s="162">
        <v>120</v>
      </c>
      <c r="I14" s="148">
        <v>40</v>
      </c>
      <c r="J14" s="242">
        <v>77</v>
      </c>
      <c r="K14" s="184">
        <v>-2</v>
      </c>
      <c r="L14" s="214">
        <f aca="true" t="shared" si="0" ref="L14:L23">SUM(H14:K14)</f>
        <v>235</v>
      </c>
      <c r="M14" s="162">
        <v>40</v>
      </c>
      <c r="N14" s="145">
        <v>40</v>
      </c>
      <c r="O14" s="145">
        <v>120</v>
      </c>
      <c r="P14" s="163">
        <v>40</v>
      </c>
      <c r="Q14" s="243">
        <v>0</v>
      </c>
      <c r="R14" s="243">
        <f aca="true" t="shared" si="1" ref="R14:R23">SUM(M14:Q14)</f>
        <v>240</v>
      </c>
      <c r="S14" s="144">
        <v>100</v>
      </c>
      <c r="T14" s="163">
        <v>100</v>
      </c>
      <c r="U14" s="243">
        <v>0</v>
      </c>
      <c r="V14" s="243">
        <f aca="true" t="shared" si="2" ref="V14:V23">SUM(S14:U14)</f>
        <v>200</v>
      </c>
      <c r="W14" s="244">
        <v>0</v>
      </c>
      <c r="X14" s="150">
        <f aca="true" t="shared" si="3" ref="X14:X23">V14+R14+L14+W14</f>
        <v>675</v>
      </c>
      <c r="Y14" s="245">
        <v>1</v>
      </c>
      <c r="Z14" s="151" t="s">
        <v>171</v>
      </c>
    </row>
    <row r="15" spans="1:26" ht="30">
      <c r="A15" s="71">
        <v>2</v>
      </c>
      <c r="B15" s="25"/>
      <c r="C15" s="11" t="s">
        <v>131</v>
      </c>
      <c r="D15" s="198" t="s">
        <v>147</v>
      </c>
      <c r="E15" s="12" t="s">
        <v>136</v>
      </c>
      <c r="F15" s="4" t="s">
        <v>195</v>
      </c>
      <c r="G15" s="157">
        <v>103</v>
      </c>
      <c r="H15" s="70">
        <v>50</v>
      </c>
      <c r="I15" s="4">
        <v>30</v>
      </c>
      <c r="J15" s="82">
        <v>28</v>
      </c>
      <c r="K15" s="91">
        <v>-10</v>
      </c>
      <c r="L15" s="34">
        <f t="shared" si="0"/>
        <v>98</v>
      </c>
      <c r="M15" s="70">
        <v>0</v>
      </c>
      <c r="N15" s="8">
        <v>0</v>
      </c>
      <c r="O15" s="8">
        <v>110</v>
      </c>
      <c r="P15" s="108">
        <v>40</v>
      </c>
      <c r="Q15" s="167">
        <v>-12</v>
      </c>
      <c r="R15" s="167">
        <f t="shared" si="1"/>
        <v>138</v>
      </c>
      <c r="S15" s="71">
        <v>57</v>
      </c>
      <c r="T15" s="108">
        <v>100</v>
      </c>
      <c r="U15" s="167">
        <v>-7</v>
      </c>
      <c r="V15" s="167">
        <f t="shared" si="2"/>
        <v>150</v>
      </c>
      <c r="W15" s="105">
        <v>0</v>
      </c>
      <c r="X15" s="28">
        <f t="shared" si="3"/>
        <v>386</v>
      </c>
      <c r="Y15" s="201">
        <v>2</v>
      </c>
      <c r="Z15" s="97" t="s">
        <v>171</v>
      </c>
    </row>
    <row r="16" spans="1:26" ht="30">
      <c r="A16" s="71">
        <v>3</v>
      </c>
      <c r="B16" s="25"/>
      <c r="C16" s="11" t="s">
        <v>131</v>
      </c>
      <c r="D16" s="198" t="s">
        <v>147</v>
      </c>
      <c r="E16" s="12" t="s">
        <v>135</v>
      </c>
      <c r="F16" s="4" t="s">
        <v>195</v>
      </c>
      <c r="G16" s="157">
        <v>102</v>
      </c>
      <c r="H16" s="70">
        <v>57</v>
      </c>
      <c r="I16" s="4">
        <v>10</v>
      </c>
      <c r="J16" s="82">
        <v>40</v>
      </c>
      <c r="K16" s="91">
        <v>-14</v>
      </c>
      <c r="L16" s="34">
        <f t="shared" si="0"/>
        <v>93</v>
      </c>
      <c r="M16" s="70">
        <v>38</v>
      </c>
      <c r="N16" s="8">
        <v>40</v>
      </c>
      <c r="O16" s="8">
        <v>0</v>
      </c>
      <c r="P16" s="108">
        <v>39</v>
      </c>
      <c r="Q16" s="167">
        <v>0</v>
      </c>
      <c r="R16" s="167">
        <f t="shared" si="1"/>
        <v>117</v>
      </c>
      <c r="S16" s="71">
        <v>60</v>
      </c>
      <c r="T16" s="108">
        <v>56</v>
      </c>
      <c r="U16" s="167">
        <v>-7</v>
      </c>
      <c r="V16" s="167">
        <f t="shared" si="2"/>
        <v>109</v>
      </c>
      <c r="W16" s="105">
        <v>0</v>
      </c>
      <c r="X16" s="28">
        <f t="shared" si="3"/>
        <v>319</v>
      </c>
      <c r="Y16" s="201">
        <v>3</v>
      </c>
      <c r="Z16" s="97" t="s">
        <v>171</v>
      </c>
    </row>
    <row r="17" spans="1:26" ht="30">
      <c r="A17" s="71">
        <v>4</v>
      </c>
      <c r="B17" s="25"/>
      <c r="C17" s="11" t="s">
        <v>133</v>
      </c>
      <c r="D17" s="198" t="s">
        <v>148</v>
      </c>
      <c r="E17" s="12" t="s">
        <v>137</v>
      </c>
      <c r="F17" s="4" t="s">
        <v>195</v>
      </c>
      <c r="G17" s="157">
        <v>104</v>
      </c>
      <c r="H17" s="70">
        <v>58</v>
      </c>
      <c r="I17" s="4">
        <v>7</v>
      </c>
      <c r="J17" s="82">
        <v>27</v>
      </c>
      <c r="K17" s="91">
        <v>-6</v>
      </c>
      <c r="L17" s="34">
        <f t="shared" si="0"/>
        <v>86</v>
      </c>
      <c r="M17" s="70">
        <v>30</v>
      </c>
      <c r="N17" s="8">
        <v>39</v>
      </c>
      <c r="O17" s="8">
        <v>20</v>
      </c>
      <c r="P17" s="108">
        <v>37</v>
      </c>
      <c r="Q17" s="167">
        <v>0</v>
      </c>
      <c r="R17" s="167">
        <f t="shared" si="1"/>
        <v>126</v>
      </c>
      <c r="S17" s="71">
        <v>58</v>
      </c>
      <c r="T17" s="108">
        <v>59</v>
      </c>
      <c r="U17" s="167">
        <v>-14</v>
      </c>
      <c r="V17" s="167">
        <f t="shared" si="2"/>
        <v>103</v>
      </c>
      <c r="W17" s="105">
        <v>0</v>
      </c>
      <c r="X17" s="28">
        <f t="shared" si="3"/>
        <v>315</v>
      </c>
      <c r="Y17" s="202">
        <v>4</v>
      </c>
      <c r="Z17" s="97" t="s">
        <v>171</v>
      </c>
    </row>
    <row r="18" spans="1:26" ht="30">
      <c r="A18" s="71">
        <v>5</v>
      </c>
      <c r="B18" s="25"/>
      <c r="C18" s="11" t="s">
        <v>132</v>
      </c>
      <c r="D18" s="198" t="s">
        <v>150</v>
      </c>
      <c r="E18" s="12" t="s">
        <v>138</v>
      </c>
      <c r="F18" s="4" t="s">
        <v>195</v>
      </c>
      <c r="G18" s="157">
        <v>105</v>
      </c>
      <c r="H18" s="70">
        <v>40</v>
      </c>
      <c r="I18" s="4">
        <v>4</v>
      </c>
      <c r="J18" s="82">
        <v>30</v>
      </c>
      <c r="K18" s="91">
        <v>-3</v>
      </c>
      <c r="L18" s="34">
        <f t="shared" si="0"/>
        <v>71</v>
      </c>
      <c r="M18" s="70">
        <v>0</v>
      </c>
      <c r="N18" s="8">
        <v>0</v>
      </c>
      <c r="O18" s="8">
        <v>0</v>
      </c>
      <c r="P18" s="108">
        <v>25</v>
      </c>
      <c r="Q18" s="167">
        <v>-11</v>
      </c>
      <c r="R18" s="167">
        <f t="shared" si="1"/>
        <v>14</v>
      </c>
      <c r="S18" s="71">
        <v>57</v>
      </c>
      <c r="T18" s="108">
        <v>0</v>
      </c>
      <c r="U18" s="167">
        <v>-20</v>
      </c>
      <c r="V18" s="167">
        <f t="shared" si="2"/>
        <v>37</v>
      </c>
      <c r="W18" s="105">
        <v>0</v>
      </c>
      <c r="X18" s="28">
        <f t="shared" si="3"/>
        <v>122</v>
      </c>
      <c r="Y18" s="202">
        <v>5</v>
      </c>
      <c r="Z18" s="97" t="s">
        <v>171</v>
      </c>
    </row>
    <row r="19" spans="1:26" ht="24" thickBot="1">
      <c r="A19" s="72">
        <v>6</v>
      </c>
      <c r="B19" s="80"/>
      <c r="C19" s="74" t="s">
        <v>130</v>
      </c>
      <c r="D19" s="199" t="s">
        <v>146</v>
      </c>
      <c r="E19" s="195" t="s">
        <v>134</v>
      </c>
      <c r="F19" s="77" t="s">
        <v>195</v>
      </c>
      <c r="G19" s="196">
        <v>101</v>
      </c>
      <c r="H19" s="83">
        <v>39</v>
      </c>
      <c r="I19" s="77">
        <v>10</v>
      </c>
      <c r="J19" s="102">
        <v>29</v>
      </c>
      <c r="K19" s="84">
        <v>-14</v>
      </c>
      <c r="L19" s="35">
        <f t="shared" si="0"/>
        <v>64</v>
      </c>
      <c r="M19" s="83">
        <v>0</v>
      </c>
      <c r="N19" s="73">
        <v>0</v>
      </c>
      <c r="O19" s="73">
        <v>11</v>
      </c>
      <c r="P19" s="109">
        <v>0</v>
      </c>
      <c r="Q19" s="168">
        <v>0</v>
      </c>
      <c r="R19" s="168">
        <f t="shared" si="1"/>
        <v>11</v>
      </c>
      <c r="S19" s="72">
        <v>0</v>
      </c>
      <c r="T19" s="109">
        <v>50</v>
      </c>
      <c r="U19" s="168">
        <v>-16</v>
      </c>
      <c r="V19" s="168">
        <f t="shared" si="2"/>
        <v>34</v>
      </c>
      <c r="W19" s="106">
        <v>-14.5</v>
      </c>
      <c r="X19" s="29">
        <f t="shared" si="3"/>
        <v>94.5</v>
      </c>
      <c r="Y19" s="203">
        <v>6</v>
      </c>
      <c r="Z19" s="98" t="s">
        <v>172</v>
      </c>
    </row>
    <row r="20" spans="1:26" ht="45">
      <c r="A20" s="71">
        <v>7</v>
      </c>
      <c r="B20" s="25"/>
      <c r="C20" s="8" t="s">
        <v>131</v>
      </c>
      <c r="D20" s="43" t="s">
        <v>149</v>
      </c>
      <c r="E20" s="43" t="s">
        <v>141</v>
      </c>
      <c r="F20" s="43" t="s">
        <v>196</v>
      </c>
      <c r="G20" s="197">
        <v>202</v>
      </c>
      <c r="H20" s="70">
        <v>120</v>
      </c>
      <c r="I20" s="4">
        <v>50</v>
      </c>
      <c r="J20" s="82">
        <v>74</v>
      </c>
      <c r="K20" s="91">
        <v>-7</v>
      </c>
      <c r="L20" s="34">
        <f t="shared" si="0"/>
        <v>237</v>
      </c>
      <c r="M20" s="70">
        <v>40</v>
      </c>
      <c r="N20" s="8">
        <v>40</v>
      </c>
      <c r="O20" s="8">
        <v>119</v>
      </c>
      <c r="P20" s="108">
        <v>40</v>
      </c>
      <c r="Q20" s="167">
        <v>-4</v>
      </c>
      <c r="R20" s="167">
        <f t="shared" si="1"/>
        <v>235</v>
      </c>
      <c r="S20" s="71">
        <v>100</v>
      </c>
      <c r="T20" s="108">
        <v>98</v>
      </c>
      <c r="U20" s="167">
        <v>-1</v>
      </c>
      <c r="V20" s="167">
        <f t="shared" si="2"/>
        <v>197</v>
      </c>
      <c r="W20" s="105">
        <v>0</v>
      </c>
      <c r="X20" s="28">
        <f t="shared" si="3"/>
        <v>669</v>
      </c>
      <c r="Y20" s="201">
        <v>1</v>
      </c>
      <c r="Z20" s="99" t="s">
        <v>171</v>
      </c>
    </row>
    <row r="21" spans="1:26" ht="30">
      <c r="A21" s="71">
        <v>8</v>
      </c>
      <c r="B21" s="25"/>
      <c r="C21" s="11" t="s">
        <v>131</v>
      </c>
      <c r="D21" s="12" t="s">
        <v>148</v>
      </c>
      <c r="E21" s="12" t="s">
        <v>140</v>
      </c>
      <c r="F21" s="12" t="s">
        <v>196</v>
      </c>
      <c r="G21" s="157">
        <v>201</v>
      </c>
      <c r="H21" s="70">
        <v>120</v>
      </c>
      <c r="I21" s="4">
        <v>37</v>
      </c>
      <c r="J21" s="82">
        <v>80</v>
      </c>
      <c r="K21" s="91">
        <v>-7</v>
      </c>
      <c r="L21" s="34">
        <f t="shared" si="0"/>
        <v>230</v>
      </c>
      <c r="M21" s="70">
        <v>40</v>
      </c>
      <c r="N21" s="8">
        <v>40</v>
      </c>
      <c r="O21" s="8">
        <v>119</v>
      </c>
      <c r="P21" s="108">
        <v>40</v>
      </c>
      <c r="Q21" s="167">
        <v>-4</v>
      </c>
      <c r="R21" s="167">
        <f t="shared" si="1"/>
        <v>235</v>
      </c>
      <c r="S21" s="71">
        <v>98</v>
      </c>
      <c r="T21" s="108">
        <v>100</v>
      </c>
      <c r="U21" s="167">
        <v>-2</v>
      </c>
      <c r="V21" s="167">
        <f t="shared" si="2"/>
        <v>196</v>
      </c>
      <c r="W21" s="105">
        <v>0</v>
      </c>
      <c r="X21" s="28">
        <f t="shared" si="3"/>
        <v>661</v>
      </c>
      <c r="Y21" s="202">
        <v>2</v>
      </c>
      <c r="Z21" s="97" t="s">
        <v>171</v>
      </c>
    </row>
    <row r="22" spans="1:26" ht="45">
      <c r="A22" s="71">
        <v>9</v>
      </c>
      <c r="B22" s="25"/>
      <c r="C22" s="11" t="s">
        <v>131</v>
      </c>
      <c r="D22" s="12" t="s">
        <v>149</v>
      </c>
      <c r="E22" s="12" t="s">
        <v>142</v>
      </c>
      <c r="F22" s="12" t="s">
        <v>196</v>
      </c>
      <c r="G22" s="157">
        <v>203</v>
      </c>
      <c r="H22" s="70">
        <v>120</v>
      </c>
      <c r="I22" s="4">
        <v>27</v>
      </c>
      <c r="J22" s="82">
        <v>50</v>
      </c>
      <c r="K22" s="91">
        <v>-4</v>
      </c>
      <c r="L22" s="34">
        <f t="shared" si="0"/>
        <v>193</v>
      </c>
      <c r="M22" s="70">
        <v>30</v>
      </c>
      <c r="N22" s="8">
        <v>40</v>
      </c>
      <c r="O22" s="8">
        <v>116</v>
      </c>
      <c r="P22" s="108">
        <v>40</v>
      </c>
      <c r="Q22" s="167">
        <v>-11</v>
      </c>
      <c r="R22" s="167">
        <f t="shared" si="1"/>
        <v>215</v>
      </c>
      <c r="S22" s="71">
        <v>90</v>
      </c>
      <c r="T22" s="108">
        <v>90</v>
      </c>
      <c r="U22" s="167">
        <v>-9</v>
      </c>
      <c r="V22" s="167">
        <f t="shared" si="2"/>
        <v>171</v>
      </c>
      <c r="W22" s="105">
        <v>0</v>
      </c>
      <c r="X22" s="28">
        <f t="shared" si="3"/>
        <v>579</v>
      </c>
      <c r="Y22" s="202">
        <v>3</v>
      </c>
      <c r="Z22" s="97" t="s">
        <v>171</v>
      </c>
    </row>
    <row r="23" spans="1:26" ht="30.75" thickBot="1">
      <c r="A23" s="72">
        <v>10</v>
      </c>
      <c r="B23" s="80"/>
      <c r="C23" s="74" t="s">
        <v>131</v>
      </c>
      <c r="D23" s="75" t="s">
        <v>148</v>
      </c>
      <c r="E23" s="75" t="s">
        <v>143</v>
      </c>
      <c r="F23" s="75" t="s">
        <v>196</v>
      </c>
      <c r="G23" s="158">
        <v>204</v>
      </c>
      <c r="H23" s="83">
        <v>59</v>
      </c>
      <c r="I23" s="77">
        <v>29</v>
      </c>
      <c r="J23" s="102">
        <v>47</v>
      </c>
      <c r="K23" s="84">
        <v>-9</v>
      </c>
      <c r="L23" s="188">
        <f t="shared" si="0"/>
        <v>126</v>
      </c>
      <c r="M23" s="55">
        <v>40</v>
      </c>
      <c r="N23" s="74">
        <v>40</v>
      </c>
      <c r="O23" s="74">
        <v>106</v>
      </c>
      <c r="P23" s="164">
        <v>0</v>
      </c>
      <c r="Q23" s="189">
        <v>-14</v>
      </c>
      <c r="R23" s="189">
        <f t="shared" si="1"/>
        <v>172</v>
      </c>
      <c r="S23" s="190">
        <v>96</v>
      </c>
      <c r="T23" s="164">
        <v>0</v>
      </c>
      <c r="U23" s="189">
        <v>-20</v>
      </c>
      <c r="V23" s="189">
        <f t="shared" si="2"/>
        <v>76</v>
      </c>
      <c r="W23" s="106">
        <v>0</v>
      </c>
      <c r="X23" s="194">
        <f t="shared" si="3"/>
        <v>374</v>
      </c>
      <c r="Y23" s="203">
        <v>4</v>
      </c>
      <c r="Z23" s="98" t="s">
        <v>171</v>
      </c>
    </row>
    <row r="26" spans="5:12" ht="15">
      <c r="E26" t="s">
        <v>67</v>
      </c>
      <c r="L26" t="s">
        <v>71</v>
      </c>
    </row>
    <row r="28" spans="5:12" ht="15">
      <c r="E28" t="s">
        <v>68</v>
      </c>
      <c r="L28" t="s">
        <v>70</v>
      </c>
    </row>
  </sheetData>
  <sheetProtection/>
  <mergeCells count="12">
    <mergeCell ref="A9:Y9"/>
    <mergeCell ref="H10:L10"/>
    <mergeCell ref="M10:R10"/>
    <mergeCell ref="S10:V10"/>
    <mergeCell ref="A7:Y7"/>
    <mergeCell ref="A2:Z2"/>
    <mergeCell ref="A3:Z3"/>
    <mergeCell ref="A4:Z4"/>
    <mergeCell ref="A5:Z5"/>
    <mergeCell ref="A6:Z6"/>
    <mergeCell ref="A8:Y8"/>
    <mergeCell ref="A1:Z1"/>
  </mergeCells>
  <printOptions horizontalCentered="1"/>
  <pageMargins left="0.7086614173228347" right="0.7086614173228347" top="0.28" bottom="0.33" header="0.31496062992125984" footer="0.31496062992125984"/>
  <pageSetup fitToHeight="5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6" width="9.8515625" style="0" customWidth="1"/>
    <col min="7" max="7" width="9.421875" style="0" customWidth="1"/>
    <col min="8" max="8" width="6.57421875" style="0" customWidth="1"/>
    <col min="9" max="15" width="5.7109375" style="0" customWidth="1"/>
    <col min="16" max="16" width="6.00390625" style="0" customWidth="1"/>
    <col min="17" max="19" width="5.7109375" style="0" customWidth="1"/>
    <col min="20" max="20" width="10.7109375" style="0" customWidth="1"/>
    <col min="21" max="21" width="10.140625" style="0" customWidth="1"/>
  </cols>
  <sheetData>
    <row r="1" spans="1:22" ht="15" hidden="1">
      <c r="A1" s="306" t="s">
        <v>204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2" spans="1:22" ht="39.75" customHeight="1">
      <c r="A2" s="277" t="s">
        <v>48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ht="21" customHeight="1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spans="1:22" ht="8.2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ht="15" customHeight="1">
      <c r="A5" s="277" t="s">
        <v>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</row>
    <row r="6" spans="1:22" ht="21.75" thickBot="1">
      <c r="A6" s="280" t="s">
        <v>72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</row>
    <row r="7" spans="1:21" ht="15" customHeight="1" hidden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</row>
    <row r="8" spans="1:21" ht="21" hidden="1">
      <c r="A8" s="287" t="s">
        <v>47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</row>
    <row r="9" spans="1:21" ht="15.75" hidden="1" thickBo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</row>
    <row r="10" spans="1:22" ht="15.75" thickBot="1">
      <c r="A10" s="66"/>
      <c r="B10" s="67"/>
      <c r="C10" s="68"/>
      <c r="D10" s="68"/>
      <c r="E10" s="68"/>
      <c r="F10" s="68"/>
      <c r="G10" s="93"/>
      <c r="H10" s="26"/>
      <c r="I10" s="284" t="s">
        <v>84</v>
      </c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6"/>
      <c r="U10" s="26"/>
      <c r="V10" s="60"/>
    </row>
    <row r="11" spans="1:22" ht="15.75" hidden="1" thickBot="1">
      <c r="A11" s="69"/>
      <c r="B11" s="179"/>
      <c r="C11" s="3"/>
      <c r="D11" s="3"/>
      <c r="E11" s="3"/>
      <c r="F11" s="3"/>
      <c r="G11" s="21"/>
      <c r="H11" s="27"/>
      <c r="I11" s="22"/>
      <c r="J11" s="21"/>
      <c r="K11" s="3"/>
      <c r="L11" s="22"/>
      <c r="M11" s="3"/>
      <c r="N11" s="3"/>
      <c r="O11" s="3"/>
      <c r="P11" s="3"/>
      <c r="Q11" s="3"/>
      <c r="R11" s="3"/>
      <c r="S11" s="21"/>
      <c r="T11" s="27"/>
      <c r="U11" s="27"/>
      <c r="V11" s="61"/>
    </row>
    <row r="12" spans="1:22" ht="15.75" hidden="1" thickBot="1">
      <c r="A12" s="69"/>
      <c r="B12" s="179"/>
      <c r="C12" s="3"/>
      <c r="D12" s="3"/>
      <c r="E12" s="3"/>
      <c r="F12" s="3"/>
      <c r="G12" s="21"/>
      <c r="H12" s="27"/>
      <c r="I12" s="178"/>
      <c r="J12" s="177"/>
      <c r="K12" s="3"/>
      <c r="L12" s="178"/>
      <c r="M12" s="180"/>
      <c r="N12" s="3"/>
      <c r="O12" s="180"/>
      <c r="P12" s="180"/>
      <c r="Q12" s="3"/>
      <c r="R12" s="3"/>
      <c r="S12" s="21"/>
      <c r="T12" s="27"/>
      <c r="U12" s="27"/>
      <c r="V12" s="61"/>
    </row>
    <row r="13" spans="1:22" ht="116.25" customHeight="1" thickBot="1">
      <c r="A13" s="83" t="s">
        <v>0</v>
      </c>
      <c r="B13" s="84"/>
      <c r="C13" s="77" t="s">
        <v>1</v>
      </c>
      <c r="D13" s="77" t="s">
        <v>2</v>
      </c>
      <c r="E13" s="77" t="s">
        <v>3</v>
      </c>
      <c r="F13" s="77" t="s">
        <v>4</v>
      </c>
      <c r="G13" s="79" t="s">
        <v>5</v>
      </c>
      <c r="H13" s="36" t="s">
        <v>83</v>
      </c>
      <c r="I13" s="88" t="s">
        <v>73</v>
      </c>
      <c r="J13" s="38" t="s">
        <v>74</v>
      </c>
      <c r="K13" s="38" t="s">
        <v>190</v>
      </c>
      <c r="L13" s="38" t="s">
        <v>75</v>
      </c>
      <c r="M13" s="38" t="s">
        <v>76</v>
      </c>
      <c r="N13" s="38" t="s">
        <v>77</v>
      </c>
      <c r="O13" s="38" t="s">
        <v>78</v>
      </c>
      <c r="P13" s="38" t="s">
        <v>79</v>
      </c>
      <c r="Q13" s="38" t="s">
        <v>80</v>
      </c>
      <c r="R13" s="38" t="s">
        <v>81</v>
      </c>
      <c r="S13" s="171" t="s">
        <v>82</v>
      </c>
      <c r="T13" s="218" t="s">
        <v>59</v>
      </c>
      <c r="U13" s="142" t="s">
        <v>60</v>
      </c>
      <c r="V13" s="49" t="s">
        <v>65</v>
      </c>
    </row>
    <row r="14" spans="1:22" ht="19.5" customHeight="1" thickBot="1">
      <c r="A14" s="144">
        <v>1</v>
      </c>
      <c r="B14" s="145"/>
      <c r="C14" s="145" t="s">
        <v>131</v>
      </c>
      <c r="D14" s="207" t="s">
        <v>147</v>
      </c>
      <c r="E14" s="207" t="s">
        <v>135</v>
      </c>
      <c r="F14" s="148" t="s">
        <v>195</v>
      </c>
      <c r="G14" s="208">
        <v>102</v>
      </c>
      <c r="H14" s="214">
        <v>150</v>
      </c>
      <c r="I14" s="215">
        <v>0</v>
      </c>
      <c r="J14" s="148">
        <v>0</v>
      </c>
      <c r="K14" s="148">
        <v>0</v>
      </c>
      <c r="L14" s="148">
        <v>0</v>
      </c>
      <c r="M14" s="148">
        <v>0</v>
      </c>
      <c r="N14" s="145">
        <v>0</v>
      </c>
      <c r="O14" s="145">
        <v>-10</v>
      </c>
      <c r="P14" s="145">
        <v>6</v>
      </c>
      <c r="Q14" s="145">
        <v>0</v>
      </c>
      <c r="R14" s="145">
        <v>0</v>
      </c>
      <c r="S14" s="216">
        <v>0</v>
      </c>
      <c r="T14" s="217">
        <f aca="true" t="shared" si="0" ref="T14:T23">SUM(H14:S14)</f>
        <v>146</v>
      </c>
      <c r="U14" s="200">
        <v>1</v>
      </c>
      <c r="V14" s="220" t="s">
        <v>171</v>
      </c>
    </row>
    <row r="15" spans="1:22" ht="30.75" thickBot="1">
      <c r="A15" s="71">
        <v>2</v>
      </c>
      <c r="B15" s="8"/>
      <c r="C15" s="11" t="s">
        <v>131</v>
      </c>
      <c r="D15" s="12" t="s">
        <v>148</v>
      </c>
      <c r="E15" s="12" t="s">
        <v>137</v>
      </c>
      <c r="F15" s="4" t="s">
        <v>195</v>
      </c>
      <c r="G15" s="157">
        <v>104</v>
      </c>
      <c r="H15" s="34">
        <v>150</v>
      </c>
      <c r="I15" s="159">
        <v>-5</v>
      </c>
      <c r="J15" s="4">
        <v>-5</v>
      </c>
      <c r="K15" s="4">
        <v>0</v>
      </c>
      <c r="L15" s="4">
        <v>0</v>
      </c>
      <c r="M15" s="4">
        <v>0</v>
      </c>
      <c r="N15" s="8">
        <v>0</v>
      </c>
      <c r="O15" s="8">
        <v>-1</v>
      </c>
      <c r="P15" s="8">
        <v>-2</v>
      </c>
      <c r="Q15" s="8">
        <v>0</v>
      </c>
      <c r="R15" s="8">
        <v>-10</v>
      </c>
      <c r="S15" s="25">
        <v>0</v>
      </c>
      <c r="T15" s="58">
        <f t="shared" si="0"/>
        <v>127</v>
      </c>
      <c r="U15" s="221">
        <v>2</v>
      </c>
      <c r="V15" s="220" t="s">
        <v>171</v>
      </c>
    </row>
    <row r="16" spans="1:22" ht="21.75" thickBot="1">
      <c r="A16" s="71">
        <v>3</v>
      </c>
      <c r="B16" s="8"/>
      <c r="C16" s="11" t="s">
        <v>132</v>
      </c>
      <c r="D16" s="14" t="s">
        <v>193</v>
      </c>
      <c r="E16" s="15" t="s">
        <v>139</v>
      </c>
      <c r="F16" s="4" t="s">
        <v>195</v>
      </c>
      <c r="G16" s="123">
        <v>106</v>
      </c>
      <c r="H16" s="34">
        <v>150</v>
      </c>
      <c r="I16" s="159">
        <v>0</v>
      </c>
      <c r="J16" s="4">
        <v>0</v>
      </c>
      <c r="K16" s="4">
        <v>-5</v>
      </c>
      <c r="L16" s="4">
        <v>0</v>
      </c>
      <c r="M16" s="4">
        <v>-10</v>
      </c>
      <c r="N16" s="8">
        <v>0</v>
      </c>
      <c r="O16" s="8">
        <v>-1</v>
      </c>
      <c r="P16" s="8">
        <v>-2</v>
      </c>
      <c r="Q16" s="8">
        <v>0</v>
      </c>
      <c r="R16" s="8">
        <v>-1</v>
      </c>
      <c r="S16" s="25">
        <v>-20</v>
      </c>
      <c r="T16" s="58">
        <f t="shared" si="0"/>
        <v>111</v>
      </c>
      <c r="U16" s="221">
        <v>3</v>
      </c>
      <c r="V16" s="220" t="s">
        <v>171</v>
      </c>
    </row>
    <row r="17" spans="1:22" ht="21.75" thickBot="1">
      <c r="A17" s="71">
        <v>4</v>
      </c>
      <c r="B17" s="8"/>
      <c r="C17" s="11" t="s">
        <v>130</v>
      </c>
      <c r="D17" s="14" t="s">
        <v>146</v>
      </c>
      <c r="E17" s="46" t="s">
        <v>134</v>
      </c>
      <c r="F17" s="4" t="s">
        <v>195</v>
      </c>
      <c r="G17" s="123">
        <v>101</v>
      </c>
      <c r="H17" s="34">
        <v>150</v>
      </c>
      <c r="I17" s="159">
        <v>0</v>
      </c>
      <c r="J17" s="4">
        <v>0</v>
      </c>
      <c r="K17" s="4">
        <v>-10</v>
      </c>
      <c r="L17" s="4">
        <v>0</v>
      </c>
      <c r="M17" s="4">
        <v>0</v>
      </c>
      <c r="N17" s="8">
        <v>0</v>
      </c>
      <c r="O17" s="8">
        <v>-10</v>
      </c>
      <c r="P17" s="8">
        <v>-10</v>
      </c>
      <c r="Q17" s="8">
        <v>0</v>
      </c>
      <c r="R17" s="8">
        <v>-10</v>
      </c>
      <c r="S17" s="25">
        <v>0</v>
      </c>
      <c r="T17" s="58">
        <f t="shared" si="0"/>
        <v>110</v>
      </c>
      <c r="U17" s="219">
        <v>4</v>
      </c>
      <c r="V17" s="220" t="s">
        <v>171</v>
      </c>
    </row>
    <row r="18" spans="1:22" ht="30.75" thickBot="1">
      <c r="A18" s="71">
        <v>5</v>
      </c>
      <c r="B18" s="8"/>
      <c r="C18" s="11" t="s">
        <v>131</v>
      </c>
      <c r="D18" s="12" t="s">
        <v>147</v>
      </c>
      <c r="E18" s="12" t="s">
        <v>136</v>
      </c>
      <c r="F18" s="4" t="s">
        <v>195</v>
      </c>
      <c r="G18" s="157">
        <v>103</v>
      </c>
      <c r="H18" s="34">
        <v>150</v>
      </c>
      <c r="I18" s="159">
        <v>0</v>
      </c>
      <c r="J18" s="4">
        <v>-5</v>
      </c>
      <c r="K18" s="4">
        <v>0</v>
      </c>
      <c r="L18" s="4">
        <v>0</v>
      </c>
      <c r="M18" s="4">
        <v>0</v>
      </c>
      <c r="N18" s="8">
        <v>0</v>
      </c>
      <c r="O18" s="8">
        <v>-10</v>
      </c>
      <c r="P18" s="8">
        <v>0</v>
      </c>
      <c r="Q18" s="8">
        <v>-5</v>
      </c>
      <c r="R18" s="8">
        <v>-11</v>
      </c>
      <c r="S18" s="25">
        <v>-11</v>
      </c>
      <c r="T18" s="58">
        <f t="shared" si="0"/>
        <v>108</v>
      </c>
      <c r="U18" s="219">
        <v>5</v>
      </c>
      <c r="V18" s="220" t="s">
        <v>171</v>
      </c>
    </row>
    <row r="19" spans="1:22" ht="30.75" thickBot="1">
      <c r="A19" s="72">
        <v>6</v>
      </c>
      <c r="B19" s="73"/>
      <c r="C19" s="74" t="s">
        <v>133</v>
      </c>
      <c r="D19" s="75" t="s">
        <v>150</v>
      </c>
      <c r="E19" s="75" t="s">
        <v>138</v>
      </c>
      <c r="F19" s="77" t="s">
        <v>195</v>
      </c>
      <c r="G19" s="158">
        <v>105</v>
      </c>
      <c r="H19" s="35">
        <v>150</v>
      </c>
      <c r="I19" s="160">
        <v>0</v>
      </c>
      <c r="J19" s="77">
        <v>-5</v>
      </c>
      <c r="K19" s="77">
        <v>-10</v>
      </c>
      <c r="L19" s="77">
        <v>0</v>
      </c>
      <c r="M19" s="77">
        <v>-20</v>
      </c>
      <c r="N19" s="73">
        <v>-10</v>
      </c>
      <c r="O19" s="73">
        <v>-10</v>
      </c>
      <c r="P19" s="73">
        <v>0</v>
      </c>
      <c r="Q19" s="73">
        <v>-5</v>
      </c>
      <c r="R19" s="73">
        <v>-10</v>
      </c>
      <c r="S19" s="80">
        <v>-13</v>
      </c>
      <c r="T19" s="59">
        <f t="shared" si="0"/>
        <v>67</v>
      </c>
      <c r="U19" s="213">
        <v>6</v>
      </c>
      <c r="V19" s="220" t="s">
        <v>171</v>
      </c>
    </row>
    <row r="20" spans="1:22" ht="30.75" thickBot="1">
      <c r="A20" s="71">
        <v>7</v>
      </c>
      <c r="B20" s="8"/>
      <c r="C20" s="11" t="s">
        <v>131</v>
      </c>
      <c r="D20" s="12" t="s">
        <v>148</v>
      </c>
      <c r="E20" s="12" t="s">
        <v>140</v>
      </c>
      <c r="F20" s="12" t="s">
        <v>196</v>
      </c>
      <c r="G20" s="157">
        <v>201</v>
      </c>
      <c r="H20" s="34">
        <v>150</v>
      </c>
      <c r="I20" s="159">
        <v>0</v>
      </c>
      <c r="J20" s="4">
        <v>0</v>
      </c>
      <c r="K20" s="4">
        <v>0</v>
      </c>
      <c r="L20" s="4">
        <v>0</v>
      </c>
      <c r="M20" s="4">
        <v>0</v>
      </c>
      <c r="N20" s="8">
        <v>0</v>
      </c>
      <c r="O20" s="8">
        <v>0</v>
      </c>
      <c r="P20" s="4">
        <v>-2</v>
      </c>
      <c r="Q20" s="8">
        <v>0</v>
      </c>
      <c r="R20" s="8">
        <v>0</v>
      </c>
      <c r="S20" s="25">
        <v>0</v>
      </c>
      <c r="T20" s="28">
        <f t="shared" si="0"/>
        <v>148</v>
      </c>
      <c r="U20" s="28">
        <v>1</v>
      </c>
      <c r="V20" s="220" t="s">
        <v>171</v>
      </c>
    </row>
    <row r="21" spans="1:22" ht="45.75" thickBot="1">
      <c r="A21" s="71">
        <v>8</v>
      </c>
      <c r="B21" s="8"/>
      <c r="C21" s="11" t="s">
        <v>131</v>
      </c>
      <c r="D21" s="12" t="s">
        <v>149</v>
      </c>
      <c r="E21" s="12" t="s">
        <v>141</v>
      </c>
      <c r="F21" s="12" t="s">
        <v>196</v>
      </c>
      <c r="G21" s="157">
        <v>202</v>
      </c>
      <c r="H21" s="34">
        <v>150</v>
      </c>
      <c r="I21" s="159">
        <v>0</v>
      </c>
      <c r="J21" s="4">
        <v>0</v>
      </c>
      <c r="K21" s="4">
        <v>0</v>
      </c>
      <c r="L21" s="4">
        <v>0</v>
      </c>
      <c r="M21" s="4">
        <v>-10</v>
      </c>
      <c r="N21" s="8">
        <v>0</v>
      </c>
      <c r="O21" s="8">
        <v>0</v>
      </c>
      <c r="P21" s="8">
        <v>3</v>
      </c>
      <c r="Q21" s="8">
        <v>-5</v>
      </c>
      <c r="R21" s="153">
        <v>0</v>
      </c>
      <c r="S21" s="25">
        <v>0</v>
      </c>
      <c r="T21" s="28">
        <f t="shared" si="0"/>
        <v>138</v>
      </c>
      <c r="U21" s="44">
        <v>2</v>
      </c>
      <c r="V21" s="220" t="s">
        <v>171</v>
      </c>
    </row>
    <row r="22" spans="1:22" ht="43.5" customHeight="1" thickBot="1">
      <c r="A22" s="71">
        <v>9</v>
      </c>
      <c r="B22" s="8"/>
      <c r="C22" s="11" t="s">
        <v>131</v>
      </c>
      <c r="D22" s="12" t="s">
        <v>148</v>
      </c>
      <c r="E22" s="12" t="s">
        <v>143</v>
      </c>
      <c r="F22" s="12" t="s">
        <v>196</v>
      </c>
      <c r="G22" s="157">
        <v>204</v>
      </c>
      <c r="H22" s="34">
        <v>150</v>
      </c>
      <c r="I22" s="159">
        <v>0</v>
      </c>
      <c r="J22" s="4">
        <v>0</v>
      </c>
      <c r="K22" s="4">
        <v>0</v>
      </c>
      <c r="L22" s="4">
        <v>0</v>
      </c>
      <c r="M22" s="4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25">
        <v>-13</v>
      </c>
      <c r="T22" s="28">
        <f t="shared" si="0"/>
        <v>137</v>
      </c>
      <c r="U22" s="44">
        <v>3</v>
      </c>
      <c r="V22" s="220" t="s">
        <v>171</v>
      </c>
    </row>
    <row r="23" spans="1:22" ht="45.75" thickBot="1">
      <c r="A23" s="72">
        <v>10</v>
      </c>
      <c r="B23" s="73"/>
      <c r="C23" s="74" t="s">
        <v>131</v>
      </c>
      <c r="D23" s="75" t="s">
        <v>149</v>
      </c>
      <c r="E23" s="75" t="s">
        <v>142</v>
      </c>
      <c r="F23" s="75" t="s">
        <v>196</v>
      </c>
      <c r="G23" s="158">
        <v>203</v>
      </c>
      <c r="H23" s="35">
        <v>150</v>
      </c>
      <c r="I23" s="160">
        <v>0</v>
      </c>
      <c r="J23" s="77">
        <v>0</v>
      </c>
      <c r="K23" s="77">
        <v>0</v>
      </c>
      <c r="L23" s="77">
        <v>0</v>
      </c>
      <c r="M23" s="77">
        <v>-5</v>
      </c>
      <c r="N23" s="73">
        <v>0</v>
      </c>
      <c r="O23" s="73">
        <v>-1</v>
      </c>
      <c r="P23" s="73">
        <v>0</v>
      </c>
      <c r="Q23" s="73">
        <v>-5</v>
      </c>
      <c r="R23" s="73">
        <v>-20</v>
      </c>
      <c r="S23" s="80">
        <v>0</v>
      </c>
      <c r="T23" s="29">
        <f t="shared" si="0"/>
        <v>119</v>
      </c>
      <c r="U23" s="222">
        <v>4</v>
      </c>
      <c r="V23" s="223" t="s">
        <v>171</v>
      </c>
    </row>
    <row r="26" spans="5:12" ht="15">
      <c r="E26" t="s">
        <v>67</v>
      </c>
      <c r="L26" t="s">
        <v>85</v>
      </c>
    </row>
    <row r="27" ht="15" hidden="1"/>
    <row r="28" spans="5:12" ht="15">
      <c r="E28" t="s">
        <v>68</v>
      </c>
      <c r="L28" t="s">
        <v>70</v>
      </c>
    </row>
  </sheetData>
  <sheetProtection/>
  <mergeCells count="10">
    <mergeCell ref="A1:V1"/>
    <mergeCell ref="A8:U8"/>
    <mergeCell ref="A9:U9"/>
    <mergeCell ref="I10:S10"/>
    <mergeCell ref="A2:V2"/>
    <mergeCell ref="A3:V3"/>
    <mergeCell ref="A4:V4"/>
    <mergeCell ref="A5:V5"/>
    <mergeCell ref="A6:V6"/>
    <mergeCell ref="A7:U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IV1"/>
    </sheetView>
  </sheetViews>
  <sheetFormatPr defaultColWidth="9.140625" defaultRowHeight="15"/>
  <cols>
    <col min="1" max="1" width="5.28125" style="0" customWidth="1"/>
    <col min="2" max="2" width="5.28125" style="0" hidden="1" customWidth="1"/>
    <col min="4" max="4" width="14.8515625" style="0" customWidth="1"/>
    <col min="5" max="5" width="17.57421875" style="0" customWidth="1"/>
    <col min="6" max="6" width="9.8515625" style="0" customWidth="1"/>
    <col min="7" max="7" width="9.421875" style="0" customWidth="1"/>
    <col min="8" max="13" width="6.7109375" style="0" customWidth="1"/>
    <col min="14" max="14" width="10.7109375" style="0" customWidth="1"/>
    <col min="15" max="15" width="10.140625" style="0" customWidth="1"/>
  </cols>
  <sheetData>
    <row r="1" spans="1:16" ht="15" hidden="1">
      <c r="A1" s="306" t="s">
        <v>204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30" customHeight="1">
      <c r="A2" s="277" t="s">
        <v>48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21" customHeight="1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ht="7.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15" customHeight="1">
      <c r="A5" s="277" t="s">
        <v>17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1:16" ht="21.75" thickBot="1">
      <c r="A6" s="280" t="s">
        <v>86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5" ht="15" customHeight="1" hidden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1:15" ht="21" hidden="1">
      <c r="A8" s="287" t="s">
        <v>47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1:15" ht="15.75" hidden="1" thickBo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</row>
    <row r="10" spans="1:16" ht="15.75" thickBot="1">
      <c r="A10" s="66"/>
      <c r="B10" s="67"/>
      <c r="C10" s="68"/>
      <c r="D10" s="68"/>
      <c r="E10" s="68"/>
      <c r="F10" s="68"/>
      <c r="G10" s="100"/>
      <c r="H10" s="292" t="s">
        <v>94</v>
      </c>
      <c r="I10" s="284"/>
      <c r="J10" s="284"/>
      <c r="K10" s="284"/>
      <c r="L10" s="284"/>
      <c r="M10" s="285"/>
      <c r="N10" s="26"/>
      <c r="O10" s="26"/>
      <c r="P10" s="119"/>
    </row>
    <row r="11" spans="1:16" ht="15.75" hidden="1" thickBot="1">
      <c r="A11" s="69"/>
      <c r="B11" s="179"/>
      <c r="C11" s="3"/>
      <c r="D11" s="3"/>
      <c r="E11" s="3"/>
      <c r="F11" s="3"/>
      <c r="G11" s="101"/>
      <c r="H11" s="69"/>
      <c r="I11" s="21"/>
      <c r="J11" s="3"/>
      <c r="K11" s="22"/>
      <c r="L11" s="3"/>
      <c r="M11" s="101"/>
      <c r="N11" s="27"/>
      <c r="O11" s="27"/>
      <c r="P11" s="120"/>
    </row>
    <row r="12" spans="1:16" ht="15.75" hidden="1" thickBot="1">
      <c r="A12" s="69"/>
      <c r="B12" s="179"/>
      <c r="C12" s="3"/>
      <c r="D12" s="3"/>
      <c r="E12" s="3"/>
      <c r="F12" s="3"/>
      <c r="G12" s="101"/>
      <c r="H12" s="161"/>
      <c r="I12" s="17"/>
      <c r="J12" s="3"/>
      <c r="K12" s="18"/>
      <c r="L12" s="1"/>
      <c r="M12" s="101"/>
      <c r="N12" s="27"/>
      <c r="O12" s="27"/>
      <c r="P12" s="120"/>
    </row>
    <row r="13" spans="1:16" ht="116.25" customHeight="1" thickBot="1">
      <c r="A13" s="83" t="s">
        <v>0</v>
      </c>
      <c r="B13" s="84"/>
      <c r="C13" s="77" t="s">
        <v>1</v>
      </c>
      <c r="D13" s="77" t="s">
        <v>2</v>
      </c>
      <c r="E13" s="77" t="s">
        <v>3</v>
      </c>
      <c r="F13" s="77" t="s">
        <v>4</v>
      </c>
      <c r="G13" s="102" t="s">
        <v>5</v>
      </c>
      <c r="H13" s="154" t="s">
        <v>87</v>
      </c>
      <c r="I13" s="155" t="s">
        <v>88</v>
      </c>
      <c r="J13" s="155" t="s">
        <v>89</v>
      </c>
      <c r="K13" s="155" t="s">
        <v>90</v>
      </c>
      <c r="L13" s="155" t="s">
        <v>91</v>
      </c>
      <c r="M13" s="156" t="s">
        <v>92</v>
      </c>
      <c r="N13" s="166" t="s">
        <v>59</v>
      </c>
      <c r="O13" s="166" t="s">
        <v>60</v>
      </c>
      <c r="P13" s="36" t="s">
        <v>65</v>
      </c>
    </row>
    <row r="14" spans="1:16" ht="30.75" thickBot="1">
      <c r="A14" s="144">
        <v>1</v>
      </c>
      <c r="B14" s="145"/>
      <c r="C14" s="145" t="s">
        <v>131</v>
      </c>
      <c r="D14" s="207" t="s">
        <v>148</v>
      </c>
      <c r="E14" s="207" t="s">
        <v>137</v>
      </c>
      <c r="F14" s="148" t="s">
        <v>195</v>
      </c>
      <c r="G14" s="208">
        <v>104</v>
      </c>
      <c r="H14" s="209">
        <v>40</v>
      </c>
      <c r="I14" s="210">
        <v>48</v>
      </c>
      <c r="J14" s="148">
        <v>24</v>
      </c>
      <c r="K14" s="148">
        <v>24</v>
      </c>
      <c r="L14" s="148">
        <v>23.5</v>
      </c>
      <c r="M14" s="163">
        <v>23.75</v>
      </c>
      <c r="N14" s="150">
        <f aca="true" t="shared" si="0" ref="N14:N23">SUM(H14:M14)</f>
        <v>183.25</v>
      </c>
      <c r="O14" s="211">
        <v>1</v>
      </c>
      <c r="P14" s="151" t="s">
        <v>171</v>
      </c>
    </row>
    <row r="15" spans="1:16" ht="30.75" thickBot="1">
      <c r="A15" s="71">
        <v>2</v>
      </c>
      <c r="B15" s="8"/>
      <c r="C15" s="11" t="s">
        <v>131</v>
      </c>
      <c r="D15" s="12" t="s">
        <v>147</v>
      </c>
      <c r="E15" s="12" t="s">
        <v>136</v>
      </c>
      <c r="F15" s="4" t="s">
        <v>195</v>
      </c>
      <c r="G15" s="157">
        <v>103</v>
      </c>
      <c r="H15" s="193">
        <v>48</v>
      </c>
      <c r="I15" s="193">
        <v>40.5</v>
      </c>
      <c r="J15" s="4">
        <v>20.25</v>
      </c>
      <c r="K15" s="4">
        <v>22</v>
      </c>
      <c r="L15" s="4">
        <v>23</v>
      </c>
      <c r="M15" s="108">
        <v>22.5</v>
      </c>
      <c r="N15" s="28">
        <f t="shared" si="0"/>
        <v>176.25</v>
      </c>
      <c r="O15" s="200">
        <v>2</v>
      </c>
      <c r="P15" s="151" t="s">
        <v>171</v>
      </c>
    </row>
    <row r="16" spans="1:16" ht="30.75" thickBot="1">
      <c r="A16" s="71">
        <v>3</v>
      </c>
      <c r="B16" s="8"/>
      <c r="C16" s="11" t="s">
        <v>131</v>
      </c>
      <c r="D16" s="12" t="s">
        <v>147</v>
      </c>
      <c r="E16" s="12" t="s">
        <v>135</v>
      </c>
      <c r="F16" s="4" t="s">
        <v>195</v>
      </c>
      <c r="G16" s="157">
        <v>102</v>
      </c>
      <c r="H16" s="193">
        <v>42</v>
      </c>
      <c r="I16" s="193">
        <v>48</v>
      </c>
      <c r="J16" s="4">
        <v>24</v>
      </c>
      <c r="K16" s="4">
        <v>21</v>
      </c>
      <c r="L16" s="4">
        <v>20.5</v>
      </c>
      <c r="M16" s="108">
        <v>0</v>
      </c>
      <c r="N16" s="28">
        <f t="shared" si="0"/>
        <v>155.5</v>
      </c>
      <c r="O16" s="200">
        <v>3</v>
      </c>
      <c r="P16" s="151" t="s">
        <v>171</v>
      </c>
    </row>
    <row r="17" spans="1:16" ht="24" thickBot="1">
      <c r="A17" s="71">
        <v>4</v>
      </c>
      <c r="B17" s="8"/>
      <c r="C17" s="11" t="s">
        <v>132</v>
      </c>
      <c r="D17" s="14" t="s">
        <v>193</v>
      </c>
      <c r="E17" s="15" t="s">
        <v>139</v>
      </c>
      <c r="F17" s="4" t="s">
        <v>195</v>
      </c>
      <c r="G17" s="123">
        <v>106</v>
      </c>
      <c r="H17" s="193">
        <v>45</v>
      </c>
      <c r="I17" s="193">
        <v>31</v>
      </c>
      <c r="J17" s="4">
        <v>15.5</v>
      </c>
      <c r="K17" s="4">
        <v>11</v>
      </c>
      <c r="L17" s="4">
        <v>13</v>
      </c>
      <c r="M17" s="108">
        <v>12</v>
      </c>
      <c r="N17" s="28">
        <f t="shared" si="0"/>
        <v>127.5</v>
      </c>
      <c r="O17" s="212">
        <v>4</v>
      </c>
      <c r="P17" s="151" t="s">
        <v>171</v>
      </c>
    </row>
    <row r="18" spans="1:16" ht="24" thickBot="1">
      <c r="A18" s="71">
        <v>5</v>
      </c>
      <c r="B18" s="8"/>
      <c r="C18" s="11" t="s">
        <v>130</v>
      </c>
      <c r="D18" s="14" t="s">
        <v>146</v>
      </c>
      <c r="E18" s="46" t="s">
        <v>134</v>
      </c>
      <c r="F18" s="4" t="s">
        <v>195</v>
      </c>
      <c r="G18" s="123">
        <v>101</v>
      </c>
      <c r="H18" s="15">
        <v>36</v>
      </c>
      <c r="I18" s="193">
        <v>30.5</v>
      </c>
      <c r="J18" s="4">
        <v>0</v>
      </c>
      <c r="K18" s="4">
        <v>13.5</v>
      </c>
      <c r="L18" s="4">
        <v>14</v>
      </c>
      <c r="M18" s="108">
        <v>0</v>
      </c>
      <c r="N18" s="28">
        <f t="shared" si="0"/>
        <v>94</v>
      </c>
      <c r="O18" s="212">
        <v>5</v>
      </c>
      <c r="P18" s="151" t="s">
        <v>171</v>
      </c>
    </row>
    <row r="19" spans="1:16" ht="30.75" thickBot="1">
      <c r="A19" s="72">
        <v>6</v>
      </c>
      <c r="B19" s="73"/>
      <c r="C19" s="74" t="s">
        <v>133</v>
      </c>
      <c r="D19" s="75" t="s">
        <v>150</v>
      </c>
      <c r="E19" s="75" t="s">
        <v>138</v>
      </c>
      <c r="F19" s="77" t="s">
        <v>195</v>
      </c>
      <c r="G19" s="158">
        <v>105</v>
      </c>
      <c r="H19" s="206">
        <v>27</v>
      </c>
      <c r="I19" s="206">
        <v>26</v>
      </c>
      <c r="J19" s="77">
        <v>0</v>
      </c>
      <c r="K19" s="77">
        <v>10</v>
      </c>
      <c r="L19" s="77">
        <v>9</v>
      </c>
      <c r="M19" s="109">
        <v>0</v>
      </c>
      <c r="N19" s="29">
        <f t="shared" si="0"/>
        <v>72</v>
      </c>
      <c r="O19" s="213">
        <v>6</v>
      </c>
      <c r="P19" s="151" t="s">
        <v>171</v>
      </c>
    </row>
    <row r="20" spans="1:16" ht="45.75" thickBot="1">
      <c r="A20" s="71">
        <v>7</v>
      </c>
      <c r="B20" s="8"/>
      <c r="C20" s="8" t="s">
        <v>131</v>
      </c>
      <c r="D20" s="43" t="s">
        <v>149</v>
      </c>
      <c r="E20" s="43" t="s">
        <v>142</v>
      </c>
      <c r="F20" s="43" t="s">
        <v>196</v>
      </c>
      <c r="G20" s="197">
        <v>203</v>
      </c>
      <c r="H20" s="205">
        <v>46</v>
      </c>
      <c r="I20" s="205">
        <v>50</v>
      </c>
      <c r="J20" s="4">
        <v>25</v>
      </c>
      <c r="K20" s="4">
        <v>25</v>
      </c>
      <c r="L20" s="4">
        <v>25</v>
      </c>
      <c r="M20" s="108">
        <v>25</v>
      </c>
      <c r="N20" s="28">
        <f t="shared" si="0"/>
        <v>196</v>
      </c>
      <c r="O20" s="200">
        <v>1</v>
      </c>
      <c r="P20" s="151" t="s">
        <v>171</v>
      </c>
    </row>
    <row r="21" spans="1:16" ht="45.75" thickBot="1">
      <c r="A21" s="71">
        <v>8</v>
      </c>
      <c r="B21" s="8"/>
      <c r="C21" s="11" t="s">
        <v>131</v>
      </c>
      <c r="D21" s="12" t="s">
        <v>149</v>
      </c>
      <c r="E21" s="12" t="s">
        <v>141</v>
      </c>
      <c r="F21" s="12" t="s">
        <v>196</v>
      </c>
      <c r="G21" s="157">
        <v>202</v>
      </c>
      <c r="H21" s="193">
        <v>49</v>
      </c>
      <c r="I21" s="193">
        <v>47</v>
      </c>
      <c r="J21" s="4">
        <v>23.5</v>
      </c>
      <c r="K21" s="4">
        <v>23</v>
      </c>
      <c r="L21" s="4">
        <v>24</v>
      </c>
      <c r="M21" s="108">
        <v>23.5</v>
      </c>
      <c r="N21" s="28">
        <f t="shared" si="0"/>
        <v>190</v>
      </c>
      <c r="O21" s="212">
        <v>2</v>
      </c>
      <c r="P21" s="151" t="s">
        <v>171</v>
      </c>
    </row>
    <row r="22" spans="1:16" ht="30">
      <c r="A22" s="71">
        <v>9</v>
      </c>
      <c r="B22" s="8"/>
      <c r="C22" s="11" t="s">
        <v>131</v>
      </c>
      <c r="D22" s="12" t="s">
        <v>148</v>
      </c>
      <c r="E22" s="12" t="s">
        <v>140</v>
      </c>
      <c r="F22" s="12" t="s">
        <v>196</v>
      </c>
      <c r="G22" s="157">
        <v>201</v>
      </c>
      <c r="H22" s="193">
        <v>39</v>
      </c>
      <c r="I22" s="193">
        <v>37.5</v>
      </c>
      <c r="J22" s="4">
        <v>18.75</v>
      </c>
      <c r="K22" s="4">
        <v>15</v>
      </c>
      <c r="L22" s="4">
        <v>16</v>
      </c>
      <c r="M22" s="108">
        <v>15.5</v>
      </c>
      <c r="N22" s="28">
        <f t="shared" si="0"/>
        <v>141.75</v>
      </c>
      <c r="O22" s="212">
        <v>3</v>
      </c>
      <c r="P22" s="151" t="s">
        <v>171</v>
      </c>
    </row>
    <row r="23" spans="1:16" ht="30.75" thickBot="1">
      <c r="A23" s="72">
        <v>10</v>
      </c>
      <c r="B23" s="73"/>
      <c r="C23" s="74" t="s">
        <v>131</v>
      </c>
      <c r="D23" s="75" t="s">
        <v>148</v>
      </c>
      <c r="E23" s="75" t="s">
        <v>143</v>
      </c>
      <c r="F23" s="75" t="s">
        <v>196</v>
      </c>
      <c r="G23" s="158">
        <v>204</v>
      </c>
      <c r="H23" s="83">
        <v>47</v>
      </c>
      <c r="I23" s="206">
        <v>32.5</v>
      </c>
      <c r="J23" s="77">
        <v>0</v>
      </c>
      <c r="K23" s="77">
        <v>14.5</v>
      </c>
      <c r="L23" s="77">
        <v>15</v>
      </c>
      <c r="M23" s="109">
        <v>0</v>
      </c>
      <c r="N23" s="29">
        <f t="shared" si="0"/>
        <v>109</v>
      </c>
      <c r="O23" s="213">
        <v>4</v>
      </c>
      <c r="P23" s="165"/>
    </row>
    <row r="24" ht="15" hidden="1"/>
    <row r="25" ht="9" customHeight="1" hidden="1"/>
    <row r="26" spans="5:11" ht="15">
      <c r="E26" t="s">
        <v>67</v>
      </c>
      <c r="K26" t="s">
        <v>93</v>
      </c>
    </row>
    <row r="27" ht="5.25" customHeight="1" hidden="1"/>
    <row r="28" spans="5:11" ht="15">
      <c r="E28" t="s">
        <v>68</v>
      </c>
      <c r="K28" t="s">
        <v>70</v>
      </c>
    </row>
  </sheetData>
  <sheetProtection/>
  <mergeCells count="10">
    <mergeCell ref="A1:P1"/>
    <mergeCell ref="A9:O9"/>
    <mergeCell ref="H10:M10"/>
    <mergeCell ref="A7:O7"/>
    <mergeCell ref="A2:P2"/>
    <mergeCell ref="A3:P3"/>
    <mergeCell ref="A4:P4"/>
    <mergeCell ref="A5:P5"/>
    <mergeCell ref="A6:P6"/>
    <mergeCell ref="A8:O8"/>
  </mergeCells>
  <printOptions horizontalCentered="1"/>
  <pageMargins left="0.7086614173228347" right="0.7086614173228347" top="0.34" bottom="0.29" header="0.31496062992125984" footer="0.31496062992125984"/>
  <pageSetup fitToHeight="5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AVS</dc:creator>
  <cp:keywords/>
  <dc:description/>
  <cp:lastModifiedBy>AVS</cp:lastModifiedBy>
  <cp:lastPrinted>2011-05-09T10:43:09Z</cp:lastPrinted>
  <dcterms:created xsi:type="dcterms:W3CDTF">2011-05-02T18:24:06Z</dcterms:created>
  <dcterms:modified xsi:type="dcterms:W3CDTF">2011-05-15T17:02:52Z</dcterms:modified>
  <cp:category/>
  <cp:version/>
  <cp:contentType/>
  <cp:contentStatus/>
</cp:coreProperties>
</file>